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995" windowHeight="7350" tabRatio="482"/>
  </bookViews>
  <sheets>
    <sheet name="1. Математические операции" sheetId="1" r:id="rId1"/>
    <sheet name="2. Маркер автозаполнения 1 ЛК" sheetId="13" r:id="rId2"/>
    <sheet name="3. Маркер автозаполнения 2 ЛК" sheetId="15" r:id="rId3"/>
    <sheet name="4. Маркер автозаполнения 3 ПК" sheetId="14" r:id="rId4"/>
    <sheet name="5. Относительные ссылки" sheetId="54" r:id="rId5"/>
    <sheet name="6. Создание таблицы отн. 1" sheetId="3" r:id="rId6"/>
    <sheet name="7. Создание таблицы отн. 2" sheetId="4" r:id="rId7"/>
    <sheet name="8. Создание таблицы отн. 3" sheetId="5" r:id="rId8"/>
    <sheet name="9. Абсолютные ссылки" sheetId="55" r:id="rId9"/>
    <sheet name="10. Создание табл. с отн.+абс.1" sheetId="7" r:id="rId10"/>
    <sheet name="11. Создание табл. с отн.+абс.2" sheetId="8" r:id="rId11"/>
    <sheet name="12. Создание табл. с отн.+абс.3" sheetId="9" r:id="rId12"/>
    <sheet name="13. Удаление, вставка, копиров." sheetId="6" r:id="rId13"/>
    <sheet name="14. Условное форматирование" sheetId="10" r:id="rId14"/>
    <sheet name="15. Усл. форм.(выделение дубл.)" sheetId="51" r:id="rId15"/>
    <sheet name="16. Усл.форм.(изменение правил)" sheetId="52" r:id="rId16"/>
    <sheet name="17. Сцепление строк" sheetId="12" r:id="rId17"/>
    <sheet name="18. Текст по столбцам 1" sheetId="16" r:id="rId18"/>
    <sheet name="19. Текст по столбцам 2" sheetId="17" r:id="rId19"/>
    <sheet name="20. Сортировка по 1 ключу" sheetId="18" r:id="rId20"/>
    <sheet name="21. Сортировка по 2 ключам" sheetId="19" r:id="rId21"/>
    <sheet name="22. Сортировка по цвету" sheetId="50" r:id="rId22"/>
    <sheet name="23. Фильтр по 1 ключу" sheetId="20" r:id="rId23"/>
    <sheet name="24. Фильтр по 1 ключу (ответ)" sheetId="26" r:id="rId24"/>
    <sheet name="25. Фильтр по 2 ключам" sheetId="21" r:id="rId25"/>
    <sheet name="26. Фильтр по 2 ключам (ответ)" sheetId="27" r:id="rId26"/>
    <sheet name="27. Удаление дубликатов" sheetId="22" r:id="rId27"/>
    <sheet name="28. Масштаб" sheetId="23" r:id="rId28"/>
    <sheet name="29. Закрепление областей" sheetId="24" r:id="rId29"/>
    <sheet name="30. Если (Цифры)" sheetId="25" r:id="rId30"/>
    <sheet name="31. Если (Текст)" sheetId="28" r:id="rId31"/>
    <sheet name="32. ЕСЛИ (И, ИЛИ)" sheetId="35" r:id="rId32"/>
    <sheet name="33. Вложенная ЕСЛИ" sheetId="33" r:id="rId33"/>
    <sheet name="34. СЧЁТЕСЛИ" sheetId="34" r:id="rId34"/>
    <sheet name="35. СЧЁТСЛИМН" sheetId="48" r:id="rId35"/>
    <sheet name="36. СУММЕСЛИ" sheetId="47" r:id="rId36"/>
    <sheet name="37. СУММЕСЛИМН" sheetId="49" r:id="rId37"/>
    <sheet name="38. ВПР" sheetId="29" r:id="rId38"/>
    <sheet name="39. ВПР интервальная" sheetId="30" r:id="rId39"/>
    <sheet name="40. ГПР" sheetId="31" r:id="rId40"/>
    <sheet name="41. ЕСЛИ + ВПР" sheetId="32" r:id="rId41"/>
    <sheet name="42. Диаграммы (Гистограмма)" sheetId="36" r:id="rId42"/>
    <sheet name="43. Диаграммы (График)" sheetId="37" r:id="rId43"/>
    <sheet name="44. Диаграммы (Круговая)" sheetId="38" r:id="rId44"/>
    <sheet name="45. Диаграммы (точечная)" sheetId="39" r:id="rId45"/>
    <sheet name="46. Сводная таблица" sheetId="40" r:id="rId46"/>
  </sheets>
  <definedNames>
    <definedName name="_xlnm._FilterDatabase" localSheetId="22" hidden="1">'23. Фильтр по 1 ключу'!$A$1:$G$16</definedName>
    <definedName name="_xlnm._FilterDatabase" localSheetId="24" hidden="1">'25. Фильтр по 2 ключам'!$A$1:$G$16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8" l="1"/>
  <c r="J19" i="47" l="1"/>
  <c r="J19" i="34"/>
  <c r="J15" i="34"/>
  <c r="C6" i="55"/>
  <c r="D3" i="54"/>
  <c r="D2" i="32" l="1"/>
  <c r="G2" i="35"/>
  <c r="F2" i="35"/>
  <c r="J15" i="49"/>
  <c r="J15" i="47"/>
  <c r="J15" i="48"/>
  <c r="E2" i="33"/>
  <c r="C5" i="31"/>
  <c r="C3" i="30"/>
  <c r="E2" i="29"/>
  <c r="B3" i="39"/>
  <c r="F2" i="29" l="1"/>
  <c r="D2" i="29"/>
  <c r="F5" i="28"/>
  <c r="F2" i="25"/>
  <c r="G2" i="25" s="1"/>
  <c r="F8" i="16" l="1"/>
  <c r="E8" i="16"/>
  <c r="G8" i="16" s="1"/>
  <c r="D4" i="12" l="1"/>
</calcChain>
</file>

<file path=xl/sharedStrings.xml><?xml version="1.0" encoding="utf-8"?>
<sst xmlns="http://schemas.openxmlformats.org/spreadsheetml/2006/main" count="2013" uniqueCount="617">
  <si>
    <t>Число 1</t>
  </si>
  <si>
    <t>Число 2</t>
  </si>
  <si>
    <t>Сумма</t>
  </si>
  <si>
    <t>Разность</t>
  </si>
  <si>
    <t>Произведение</t>
  </si>
  <si>
    <t>Частное</t>
  </si>
  <si>
    <t>№</t>
  </si>
  <si>
    <t>ФИО заказчика</t>
  </si>
  <si>
    <t>Товар</t>
  </si>
  <si>
    <t>Иванов И.А.</t>
  </si>
  <si>
    <t>Петров П.В.</t>
  </si>
  <si>
    <t>Сидоров С.Г.</t>
  </si>
  <si>
    <t>Козлов К.Д.</t>
  </si>
  <si>
    <t>Ткаченко Т.М.</t>
  </si>
  <si>
    <t>Морозов М.Н.</t>
  </si>
  <si>
    <t>Кузнецов К.П.</t>
  </si>
  <si>
    <t>Соловьев С.С.</t>
  </si>
  <si>
    <t>Белов Б.Ф.</t>
  </si>
  <si>
    <t>Дмитриев Д.Ю.</t>
  </si>
  <si>
    <t>Ноутбук</t>
  </si>
  <si>
    <t>Монитор</t>
  </si>
  <si>
    <t>Клавиатура</t>
  </si>
  <si>
    <t>Мышь</t>
  </si>
  <si>
    <t>Принтер</t>
  </si>
  <si>
    <t>Wi-Fi роутер</t>
  </si>
  <si>
    <t>USB флешка</t>
  </si>
  <si>
    <t>Наушники</t>
  </si>
  <si>
    <t>Жесткий диск</t>
  </si>
  <si>
    <t>Планшет</t>
  </si>
  <si>
    <t>Стоимость</t>
  </si>
  <si>
    <t>№ заказа</t>
  </si>
  <si>
    <t>Итого:</t>
  </si>
  <si>
    <t>ФИО</t>
  </si>
  <si>
    <t>Номер</t>
  </si>
  <si>
    <t>Смирнов Андрей Игоревич</t>
  </si>
  <si>
    <t>Иванова Мария Александровна</t>
  </si>
  <si>
    <t>Кузнецов Дмитрий Викторович</t>
  </si>
  <si>
    <t>Петрова Оксана Владимировна</t>
  </si>
  <si>
    <t>Васильев Антон Сергеевич</t>
  </si>
  <si>
    <t>Федоров Сергей Павлович</t>
  </si>
  <si>
    <t>Михайлова Елена Николаевна</t>
  </si>
  <si>
    <t>Николаев Игорь Дмитриевич</t>
  </si>
  <si>
    <t>Жукова Екатерина Владимировна</t>
  </si>
  <si>
    <t>Соколов Денис Александрович</t>
  </si>
  <si>
    <t>Семенов Степан Сергеевич</t>
  </si>
  <si>
    <t>Егоров Григорий Петрович</t>
  </si>
  <si>
    <t>Козлова Елена Викторовна</t>
  </si>
  <si>
    <t>Степанов Иван Дмитриевич</t>
  </si>
  <si>
    <t>Попов Юрий Владимирович</t>
  </si>
  <si>
    <t>Новиков Сергей Алексеевич</t>
  </si>
  <si>
    <t>Морозов Алексей Иванович</t>
  </si>
  <si>
    <t>Волков Роман Юрьевич</t>
  </si>
  <si>
    <t>Алексеев Владислав Андреевич</t>
  </si>
  <si>
    <t>Лебедев Валерий Николаевич</t>
  </si>
  <si>
    <t>Дата</t>
  </si>
  <si>
    <t>День недели</t>
  </si>
  <si>
    <t>Пятница</t>
  </si>
  <si>
    <t>Число</t>
  </si>
  <si>
    <t>Должность</t>
  </si>
  <si>
    <t>Наименование</t>
  </si>
  <si>
    <t>Цена</t>
  </si>
  <si>
    <t>Итого</t>
  </si>
  <si>
    <t>Оклад</t>
  </si>
  <si>
    <t>Обучающийся</t>
  </si>
  <si>
    <t>Иванов И.П.</t>
  </si>
  <si>
    <t>Петров П.И.</t>
  </si>
  <si>
    <t>Смирнов С.А.</t>
  </si>
  <si>
    <t>Козлов К.В.</t>
  </si>
  <si>
    <t>Васильев В.С.</t>
  </si>
  <si>
    <t>Морозов М.Д.</t>
  </si>
  <si>
    <t>Николаев Н.Г.</t>
  </si>
  <si>
    <t>Лебедев Л.М.</t>
  </si>
  <si>
    <t>Егоров Е.Н.</t>
  </si>
  <si>
    <t>Кузнецов К.О.</t>
  </si>
  <si>
    <t>Соколов С.П.</t>
  </si>
  <si>
    <t>Попов П.Р.</t>
  </si>
  <si>
    <t>Андреев А.С.</t>
  </si>
  <si>
    <t>Макаров М.Т.</t>
  </si>
  <si>
    <t>Федоров Ф.У.</t>
  </si>
  <si>
    <t>Семенов С.Ф.</t>
  </si>
  <si>
    <t>Григорьев Г.Х.</t>
  </si>
  <si>
    <t>Орлов О.Ц.</t>
  </si>
  <si>
    <t>Дмитриев Д.Ч.</t>
  </si>
  <si>
    <t>Яковлев Я.Ш.</t>
  </si>
  <si>
    <t>Математика</t>
  </si>
  <si>
    <t>Информатика</t>
  </si>
  <si>
    <t>Русский язык</t>
  </si>
  <si>
    <t>Литература</t>
  </si>
  <si>
    <t>Физика</t>
  </si>
  <si>
    <t>Химия</t>
  </si>
  <si>
    <t>Биология</t>
  </si>
  <si>
    <t>История</t>
  </si>
  <si>
    <t>Обществознание</t>
  </si>
  <si>
    <t>География</t>
  </si>
  <si>
    <t>Иностранный языкк</t>
  </si>
  <si>
    <t>Изобразительное искусство</t>
  </si>
  <si>
    <t>Музыка</t>
  </si>
  <si>
    <t>Физическая культура</t>
  </si>
  <si>
    <t>Технология</t>
  </si>
  <si>
    <t>Экономика и право</t>
  </si>
  <si>
    <t>Город</t>
  </si>
  <si>
    <t>Улица</t>
  </si>
  <si>
    <t>Номер дома</t>
  </si>
  <si>
    <t>Адрес полностью</t>
  </si>
  <si>
    <t>Якутск</t>
  </si>
  <si>
    <t>Астрахань</t>
  </si>
  <si>
    <t>Белгород</t>
  </si>
  <si>
    <t>Калининград</t>
  </si>
  <si>
    <t>Саратов</t>
  </si>
  <si>
    <t>Рязань</t>
  </si>
  <si>
    <t>Иркутск</t>
  </si>
  <si>
    <t>Оренбург</t>
  </si>
  <si>
    <t>Нижний Новгород</t>
  </si>
  <si>
    <t>Сыктывкар</t>
  </si>
  <si>
    <t>Ленина</t>
  </si>
  <si>
    <t>Пролетарская</t>
  </si>
  <si>
    <t>Победы</t>
  </si>
  <si>
    <t>Гагарина</t>
  </si>
  <si>
    <t>Красная</t>
  </si>
  <si>
    <t>Садовая</t>
  </si>
  <si>
    <t>Центральная</t>
  </si>
  <si>
    <t>Набережная</t>
  </si>
  <si>
    <t>Октябрьская</t>
  </si>
  <si>
    <t>Солнечная</t>
  </si>
  <si>
    <t>Фамилия</t>
  </si>
  <si>
    <t>Имя</t>
  </si>
  <si>
    <t>Отчество</t>
  </si>
  <si>
    <t>Первая буква имени</t>
  </si>
  <si>
    <t>Первая буква отчества</t>
  </si>
  <si>
    <t>Иванов Артем Михайлович</t>
  </si>
  <si>
    <t>Смирнова Елизавета Николаевна</t>
  </si>
  <si>
    <t>Кузнецов Даниил Сергеевич</t>
  </si>
  <si>
    <t>Попова Виктория Александровна</t>
  </si>
  <si>
    <t>Васильев Илья Витальевич</t>
  </si>
  <si>
    <t>Петрова Ольга Дмитриевна</t>
  </si>
  <si>
    <t>Соколов Владимир Павлович</t>
  </si>
  <si>
    <t>Михайлова Анастасия Алексеевна</t>
  </si>
  <si>
    <t>Новиков Семен Иванович</t>
  </si>
  <si>
    <t>Федорова Мария Геннадьевна</t>
  </si>
  <si>
    <t>Морозов Андрей Владимирович</t>
  </si>
  <si>
    <t>Волкова Полина Степановна</t>
  </si>
  <si>
    <t>Алексеев Никита Сергеевич</t>
  </si>
  <si>
    <t>Лебедева Алиса Вячеславовна</t>
  </si>
  <si>
    <t>Семенов Денис Олегович</t>
  </si>
  <si>
    <t>Иванов</t>
  </si>
  <si>
    <t>Артем</t>
  </si>
  <si>
    <t>Михайлович</t>
  </si>
  <si>
    <t>Смирнова</t>
  </si>
  <si>
    <t>Елизавета</t>
  </si>
  <si>
    <t>Николаевна</t>
  </si>
  <si>
    <t>Кузнецов</t>
  </si>
  <si>
    <t>Даниил</t>
  </si>
  <si>
    <t>Сергеевич</t>
  </si>
  <si>
    <t>Попова</t>
  </si>
  <si>
    <t>Виктория</t>
  </si>
  <si>
    <t>Александровна</t>
  </si>
  <si>
    <t>Васильев</t>
  </si>
  <si>
    <t>Илья</t>
  </si>
  <si>
    <t>Петрова</t>
  </si>
  <si>
    <t>Ольга</t>
  </si>
  <si>
    <t>Дмитриевна</t>
  </si>
  <si>
    <t>Соколов</t>
  </si>
  <si>
    <t>Павлович</t>
  </si>
  <si>
    <t>Михайлова</t>
  </si>
  <si>
    <t>Анастасия</t>
  </si>
  <si>
    <t>Алексеевна</t>
  </si>
  <si>
    <t>Новиков</t>
  </si>
  <si>
    <t>Иванович</t>
  </si>
  <si>
    <t>Федорова</t>
  </si>
  <si>
    <t>Морозов</t>
  </si>
  <si>
    <t>Андрей</t>
  </si>
  <si>
    <t>Владимирович</t>
  </si>
  <si>
    <t>Волкова</t>
  </si>
  <si>
    <t>Степановна</t>
  </si>
  <si>
    <t>Алексеев</t>
  </si>
  <si>
    <t>Лебедева</t>
  </si>
  <si>
    <t>Алиса</t>
  </si>
  <si>
    <t>Семенов</t>
  </si>
  <si>
    <t>Олегович</t>
  </si>
  <si>
    <t>В формате Фамилия И. О.</t>
  </si>
  <si>
    <t>Номер телефона</t>
  </si>
  <si>
    <t>Код</t>
  </si>
  <si>
    <t>+71237060589</t>
  </si>
  <si>
    <t>+71231694001</t>
  </si>
  <si>
    <t>+71231480286</t>
  </si>
  <si>
    <t>+71231072548</t>
  </si>
  <si>
    <t>+71231930377</t>
  </si>
  <si>
    <t>+71231977853</t>
  </si>
  <si>
    <t>+71231787390</t>
  </si>
  <si>
    <t>+71231747930</t>
  </si>
  <si>
    <t>+71231283049</t>
  </si>
  <si>
    <t>+71231796512</t>
  </si>
  <si>
    <t>+71231545076</t>
  </si>
  <si>
    <t>+71231268209</t>
  </si>
  <si>
    <t>+71231429307</t>
  </si>
  <si>
    <t>+71231928046</t>
  </si>
  <si>
    <t>+71231409723</t>
  </si>
  <si>
    <t>Возраст</t>
  </si>
  <si>
    <t>Пол</t>
  </si>
  <si>
    <t>Екатерина</t>
  </si>
  <si>
    <t>Денисовна</t>
  </si>
  <si>
    <t>Дмитрий</t>
  </si>
  <si>
    <t>Александрович</t>
  </si>
  <si>
    <t>Ивановна</t>
  </si>
  <si>
    <t>Алексей</t>
  </si>
  <si>
    <t>Юлия</t>
  </si>
  <si>
    <t>Сергей</t>
  </si>
  <si>
    <t>Анна</t>
  </si>
  <si>
    <t>Артур</t>
  </si>
  <si>
    <t>Игоревич</t>
  </si>
  <si>
    <t>Викторович</t>
  </si>
  <si>
    <t>Владимировна</t>
  </si>
  <si>
    <t>Александр</t>
  </si>
  <si>
    <t>м</t>
  </si>
  <si>
    <t>ж</t>
  </si>
  <si>
    <t>Мурманск</t>
  </si>
  <si>
    <t>Краснодар</t>
  </si>
  <si>
    <t>Пермь</t>
  </si>
  <si>
    <t>Севастополь</t>
  </si>
  <si>
    <t>Новокузнецк</t>
  </si>
  <si>
    <t>Волгоград</t>
  </si>
  <si>
    <t>Крылов</t>
  </si>
  <si>
    <t>Шестакова</t>
  </si>
  <si>
    <t>Попов</t>
  </si>
  <si>
    <t>Кузнецова</t>
  </si>
  <si>
    <t>Николаев</t>
  </si>
  <si>
    <t>Владислав</t>
  </si>
  <si>
    <t>Юрьевич</t>
  </si>
  <si>
    <t>Александрова</t>
  </si>
  <si>
    <t>Елена</t>
  </si>
  <si>
    <t>Олеговна</t>
  </si>
  <si>
    <t>Смирнов</t>
  </si>
  <si>
    <t>Петрович</t>
  </si>
  <si>
    <t>Иванова</t>
  </si>
  <si>
    <t>Сергеевна</t>
  </si>
  <si>
    <t>Федоров</t>
  </si>
  <si>
    <t>Викторовна</t>
  </si>
  <si>
    <t>Козлов</t>
  </si>
  <si>
    <t>Михаил</t>
  </si>
  <si>
    <t>Морозова</t>
  </si>
  <si>
    <t>Романов</t>
  </si>
  <si>
    <t>Соколова</t>
  </si>
  <si>
    <t>Павловна</t>
  </si>
  <si>
    <t>Нина</t>
  </si>
  <si>
    <t>Михайловна</t>
  </si>
  <si>
    <t>Телефон</t>
  </si>
  <si>
    <t>ID покупателя</t>
  </si>
  <si>
    <t>Дата выдачи карты</t>
  </si>
  <si>
    <t>Общая сумма покупок</t>
  </si>
  <si>
    <t>Скидка</t>
  </si>
  <si>
    <t>Марина</t>
  </si>
  <si>
    <t>Яковлев</t>
  </si>
  <si>
    <t>Артём</t>
  </si>
  <si>
    <t>Титова</t>
  </si>
  <si>
    <t>Ирина</t>
  </si>
  <si>
    <t>Петровна</t>
  </si>
  <si>
    <t>Григорьева</t>
  </si>
  <si>
    <t>Кудряшов</t>
  </si>
  <si>
    <t>Игорь</t>
  </si>
  <si>
    <t>Новикова</t>
  </si>
  <si>
    <t>Федотов</t>
  </si>
  <si>
    <t>Лебедев</t>
  </si>
  <si>
    <t>Калинина</t>
  </si>
  <si>
    <t>Мельников</t>
  </si>
  <si>
    <t>Максим</t>
  </si>
  <si>
    <t>Куликова</t>
  </si>
  <si>
    <t>Алина</t>
  </si>
  <si>
    <t>Игоревна</t>
  </si>
  <si>
    <t>Белов</t>
  </si>
  <si>
    <t>Николаевич</t>
  </si>
  <si>
    <t>Прохорова</t>
  </si>
  <si>
    <t>Наталья</t>
  </si>
  <si>
    <t>Сергеев</t>
  </si>
  <si>
    <t>Олег</t>
  </si>
  <si>
    <t>Евгения</t>
  </si>
  <si>
    <t>Жуков</t>
  </si>
  <si>
    <t>Макарова</t>
  </si>
  <si>
    <t>Шестаков</t>
  </si>
  <si>
    <t>Евгеньевич</t>
  </si>
  <si>
    <t>Демидов</t>
  </si>
  <si>
    <t>Крылова</t>
  </si>
  <si>
    <t>Ксения</t>
  </si>
  <si>
    <t>Никитина</t>
  </si>
  <si>
    <t>Кристина</t>
  </si>
  <si>
    <t>Логинов</t>
  </si>
  <si>
    <t>Герасимова</t>
  </si>
  <si>
    <t>Денисов</t>
  </si>
  <si>
    <t>Константин</t>
  </si>
  <si>
    <t>Андреевич</t>
  </si>
  <si>
    <t>+74561234567</t>
  </si>
  <si>
    <t>+74561234568</t>
  </si>
  <si>
    <t>+74561234569</t>
  </si>
  <si>
    <t>+74561234570</t>
  </si>
  <si>
    <t>+74561234571</t>
  </si>
  <si>
    <t>+74561234572</t>
  </si>
  <si>
    <t>+74561234573</t>
  </si>
  <si>
    <t>+74561234574</t>
  </si>
  <si>
    <t>+74561234575</t>
  </si>
  <si>
    <t>+74561234576</t>
  </si>
  <si>
    <t>+74561234577</t>
  </si>
  <si>
    <t>+74561234578</t>
  </si>
  <si>
    <t>+74561234579</t>
  </si>
  <si>
    <t>+74561234580</t>
  </si>
  <si>
    <t>+74561234581</t>
  </si>
  <si>
    <t>+74561234582</t>
  </si>
  <si>
    <t>+74561234583</t>
  </si>
  <si>
    <t>+74561234584</t>
  </si>
  <si>
    <t>+74561234585</t>
  </si>
  <si>
    <t>+74561234586</t>
  </si>
  <si>
    <t>+74561234587</t>
  </si>
  <si>
    <t>+74561234588</t>
  </si>
  <si>
    <t>+74561234589</t>
  </si>
  <si>
    <t>+74561234590</t>
  </si>
  <si>
    <t>+74561234591</t>
  </si>
  <si>
    <t>ID178293746</t>
  </si>
  <si>
    <t>ID547128367</t>
  </si>
  <si>
    <t>ID912346578</t>
  </si>
  <si>
    <t>ID625418937</t>
  </si>
  <si>
    <t>ID357239680</t>
  </si>
  <si>
    <t>ID983261745</t>
  </si>
  <si>
    <t>ID426837590</t>
  </si>
  <si>
    <t>ID639185274</t>
  </si>
  <si>
    <t>ID781523964</t>
  </si>
  <si>
    <t>ID295874613</t>
  </si>
  <si>
    <t>ID156974280</t>
  </si>
  <si>
    <t>ID367859421</t>
  </si>
  <si>
    <t>ID842679351</t>
  </si>
  <si>
    <t>ID491627835</t>
  </si>
  <si>
    <t>ID534276198</t>
  </si>
  <si>
    <t>ID729841356</t>
  </si>
  <si>
    <t>ID987162435</t>
  </si>
  <si>
    <t>ID312647589</t>
  </si>
  <si>
    <t>ID751946823</t>
  </si>
  <si>
    <t>ID278359146</t>
  </si>
  <si>
    <t>ID684219573</t>
  </si>
  <si>
    <t>ID213987654</t>
  </si>
  <si>
    <t>ID467891235</t>
  </si>
  <si>
    <t>ID839241567</t>
  </si>
  <si>
    <t>ID312447589</t>
  </si>
  <si>
    <t>Иванова Александра Сергеевна</t>
  </si>
  <si>
    <t>Смирнов Кирилл Дмитриевич</t>
  </si>
  <si>
    <t>Кузнецова Екатерина Николаевна</t>
  </si>
  <si>
    <t>Попова Максим Иванович</t>
  </si>
  <si>
    <t>Васильев Юлия Алексеевна</t>
  </si>
  <si>
    <t>Петрова Денис Андреевич</t>
  </si>
  <si>
    <t>Соколов Мария Владимировна</t>
  </si>
  <si>
    <t>Михайлова Алексей Сергеевич</t>
  </si>
  <si>
    <t>Федоров Ксения Петровна</t>
  </si>
  <si>
    <t>Лебедева Ильяна Николаевна</t>
  </si>
  <si>
    <t>Козлов Елена Дмитриевна</t>
  </si>
  <si>
    <t>Новиков Михаил Алексеевич</t>
  </si>
  <si>
    <t>Морозова Анна Михайловна</t>
  </si>
  <si>
    <t>Волкова Даниил Игоревич</t>
  </si>
  <si>
    <t>Алексеева Ольга Викторовна</t>
  </si>
  <si>
    <t>Ковалева Артем Павлович</t>
  </si>
  <si>
    <t>Николаева София Дмитриевна</t>
  </si>
  <si>
    <t>Борисова Андрей Иванович</t>
  </si>
  <si>
    <t>Кузьмина Елизавета Александровна</t>
  </si>
  <si>
    <t>Соловьев Дмитрий Анатольевич</t>
  </si>
  <si>
    <t>Менеджер</t>
  </si>
  <si>
    <t>Повар</t>
  </si>
  <si>
    <t>Кассир</t>
  </si>
  <si>
    <t>Официант</t>
  </si>
  <si>
    <t>Ставка (С)</t>
  </si>
  <si>
    <t>Отработанное время (ОВ)</t>
  </si>
  <si>
    <t>Коэффицент (К)</t>
  </si>
  <si>
    <t>Зарплата (З)</t>
  </si>
  <si>
    <t>Итоги вступительных экзаменов</t>
  </si>
  <si>
    <t>проходной балл</t>
  </si>
  <si>
    <t>Предметы</t>
  </si>
  <si>
    <t>Итог</t>
  </si>
  <si>
    <t>Русский</t>
  </si>
  <si>
    <t>Иванов Александр Сергеевич</t>
  </si>
  <si>
    <t>Смирнова Екатерина Дмитриевна</t>
  </si>
  <si>
    <t>Кузнецов Максим Иванович</t>
  </si>
  <si>
    <t>Попова Анастасия Алексеевна</t>
  </si>
  <si>
    <t>Васильев Даниил Сергеевич</t>
  </si>
  <si>
    <t>Петрова Ольга Николаевна</t>
  </si>
  <si>
    <t>Соколов Артем Иванович</t>
  </si>
  <si>
    <t>Михайлова Елизавета Александровна</t>
  </si>
  <si>
    <t>Федоров Алексей Петрович</t>
  </si>
  <si>
    <t>Лебедева Анна Игоревна</t>
  </si>
  <si>
    <t>Козлова Михаила Дмитриевна</t>
  </si>
  <si>
    <t>Новиков Алиса Максимовна</t>
  </si>
  <si>
    <t>Морозов Илья Андреевич</t>
  </si>
  <si>
    <t>Волкова Екатерина Владимировна</t>
  </si>
  <si>
    <t>Алексеев Иван Павлович</t>
  </si>
  <si>
    <t>ID9876543</t>
  </si>
  <si>
    <t>ID8765432</t>
  </si>
  <si>
    <t>ID7654321</t>
  </si>
  <si>
    <t>ID6543210</t>
  </si>
  <si>
    <t>ID5432109</t>
  </si>
  <si>
    <t>ID4321098</t>
  </si>
  <si>
    <t>ID3210987</t>
  </si>
  <si>
    <t>ID2109876</t>
  </si>
  <si>
    <t>ID1098765</t>
  </si>
  <si>
    <t>ID0987654</t>
  </si>
  <si>
    <t>Кирпич</t>
  </si>
  <si>
    <t>Шифер</t>
  </si>
  <si>
    <t>Гипсокартон</t>
  </si>
  <si>
    <t>Цемент</t>
  </si>
  <si>
    <t>Деревянные бруски</t>
  </si>
  <si>
    <t>Керамическая плитка</t>
  </si>
  <si>
    <t>Пеноблоки</t>
  </si>
  <si>
    <t>Стекловолокно</t>
  </si>
  <si>
    <t>Кровельный материал</t>
  </si>
  <si>
    <t>Утеплитель</t>
  </si>
  <si>
    <t>Штукатурка</t>
  </si>
  <si>
    <t>Пластиковые окна</t>
  </si>
  <si>
    <t>Потребность ID</t>
  </si>
  <si>
    <t>Потребность колличество</t>
  </si>
  <si>
    <t>Цена за единицу</t>
  </si>
  <si>
    <t>ID</t>
  </si>
  <si>
    <t>Гидроизоляця</t>
  </si>
  <si>
    <t>Профиль из метала</t>
  </si>
  <si>
    <t>Асбестоцементныйе лист</t>
  </si>
  <si>
    <t>Балл</t>
  </si>
  <si>
    <t>Оценка</t>
  </si>
  <si>
    <t>Критерий</t>
  </si>
  <si>
    <t>Иванов Иван Иванович</t>
  </si>
  <si>
    <t>Петров Петр Петрович</t>
  </si>
  <si>
    <t>Смирнова Елена Александровна</t>
  </si>
  <si>
    <t>Козлов Михаил Владимирович</t>
  </si>
  <si>
    <t>Соколова Ольга Сергеевна</t>
  </si>
  <si>
    <t>Николаев Алексей Игоревич</t>
  </si>
  <si>
    <t>Кузнецова Мария Дмитриевна</t>
  </si>
  <si>
    <t>Лебедев Даниил Андреевич</t>
  </si>
  <si>
    <t>Васильева Анастасия Николаевна</t>
  </si>
  <si>
    <t>Морозов Артем Сергеевич</t>
  </si>
  <si>
    <t>Волков Андрей Иванович</t>
  </si>
  <si>
    <t>Зайцева Екатерина Павловна</t>
  </si>
  <si>
    <t>Павлов Денис Викторович</t>
  </si>
  <si>
    <t>Семенова Алиса Алексеевна</t>
  </si>
  <si>
    <t>Голубев Александр Васильевич</t>
  </si>
  <si>
    <t>Название должности</t>
  </si>
  <si>
    <t>Директор</t>
  </si>
  <si>
    <t>Начальник отдела</t>
  </si>
  <si>
    <t>Секретарь</t>
  </si>
  <si>
    <t>Стажер</t>
  </si>
  <si>
    <t>Водитель</t>
  </si>
  <si>
    <t>Охранник</t>
  </si>
  <si>
    <t>Кузнецова Александра Анатольевна</t>
  </si>
  <si>
    <t>Лебедев Артемий Владиславович</t>
  </si>
  <si>
    <t>Иванова Вероника Михайловна</t>
  </si>
  <si>
    <t>Петров Степан Васильевич</t>
  </si>
  <si>
    <t>Соколов Максим Александрович</t>
  </si>
  <si>
    <t>Николаева Дарья Игоревна</t>
  </si>
  <si>
    <t>Козлова Екатерина Андреевна</t>
  </si>
  <si>
    <t>Васильев Андрей Викторович</t>
  </si>
  <si>
    <t>Морозова Мария Сергеевна</t>
  </si>
  <si>
    <t>Зайцев Илья Алексеевич</t>
  </si>
  <si>
    <t>Волкова Елена Владимировна</t>
  </si>
  <si>
    <t>Павлова Анна Олеговна</t>
  </si>
  <si>
    <t>Семенов Дмитрий Геннадьевич</t>
  </si>
  <si>
    <t>Голубева Ольга Петровна</t>
  </si>
  <si>
    <t>Смирнов Игорь Александрович</t>
  </si>
  <si>
    <t>Филиал</t>
  </si>
  <si>
    <t>Макарова Анастасия Сергеевна</t>
  </si>
  <si>
    <t>Григорьева Екатерина Владимировна</t>
  </si>
  <si>
    <t>Крылов Артемий Иванович</t>
  </si>
  <si>
    <t>Лебедев Дмитрий Александрович</t>
  </si>
  <si>
    <t>Никитина Ольга Викторовна</t>
  </si>
  <si>
    <t>Петрова Марина Александровна</t>
  </si>
  <si>
    <t>Соколов Андрей Михайлович</t>
  </si>
  <si>
    <t>Иванов Сергей Павлович</t>
  </si>
  <si>
    <t>Кузнецова Елена Александровна</t>
  </si>
  <si>
    <t>Смирнов Александр Игоревич</t>
  </si>
  <si>
    <t>Зайцев Максим Александрович</t>
  </si>
  <si>
    <t>Павлов Андрей Викторович</t>
  </si>
  <si>
    <t>Семенова Ирина Владимировна</t>
  </si>
  <si>
    <t>Волкова Дарья Андреевна</t>
  </si>
  <si>
    <t>Голубев Иван Васильевич</t>
  </si>
  <si>
    <t>Оклад (филиал 1)</t>
  </si>
  <si>
    <t>Оклад (филиал 2)</t>
  </si>
  <si>
    <t>Стаж</t>
  </si>
  <si>
    <t>Надбавка</t>
  </si>
  <si>
    <t>Иванова Анна Сергеевна</t>
  </si>
  <si>
    <t>Смирнов Максим Александрович</t>
  </si>
  <si>
    <t>Кузнецова Екатерина Ивановна</t>
  </si>
  <si>
    <t>Петров Алексей Владимирович</t>
  </si>
  <si>
    <t>Соколова Ольга Дмитриевна</t>
  </si>
  <si>
    <t>Михайлов Игорь Анатольевич</t>
  </si>
  <si>
    <t>Федорова Мария Викторовна</t>
  </si>
  <si>
    <t>Лебедев Денис Павлович</t>
  </si>
  <si>
    <t>Волкова Елена Алексеевна</t>
  </si>
  <si>
    <t>Козлов Артем Сергеевич</t>
  </si>
  <si>
    <t>Николаева Анастасия Дмитриевна</t>
  </si>
  <si>
    <t>Зайцев Иван Андреевич</t>
  </si>
  <si>
    <t>Павлова Александра Игоревна</t>
  </si>
  <si>
    <t>Семенов Владимир Васильевич</t>
  </si>
  <si>
    <t>Морозов Михаил Сергеевич</t>
  </si>
  <si>
    <t>Васильева Екатерина Алексеевна</t>
  </si>
  <si>
    <t>Ильина Анна Владимировна</t>
  </si>
  <si>
    <t>Романов Дмитрий Игоревич</t>
  </si>
  <si>
    <t>Кудрявцева Мария Александровна</t>
  </si>
  <si>
    <t>Орлов Андрей Денисович</t>
  </si>
  <si>
    <t>Исаева Анастасия Павловна</t>
  </si>
  <si>
    <t>Соловьев Алексей Викторович</t>
  </si>
  <si>
    <t>Тимофеева Елена Дмитриевна</t>
  </si>
  <si>
    <t>Федотов Артем Михайлович</t>
  </si>
  <si>
    <t>Щербакова Ольга Ивановна</t>
  </si>
  <si>
    <t>Данилов Александр Андреевич</t>
  </si>
  <si>
    <t>Ковалева Анастасия Игоревна</t>
  </si>
  <si>
    <t>Белов Максим Владимирович</t>
  </si>
  <si>
    <t>Андреева Мария Сергеевна</t>
  </si>
  <si>
    <t>Дата рождения</t>
  </si>
  <si>
    <t>Смирнова Анастасия Александровна</t>
  </si>
  <si>
    <t>Петров Павел Сергеевич</t>
  </si>
  <si>
    <t>Сидорова Екатерина Дмитриевна</t>
  </si>
  <si>
    <t>Кузнецов Кирилл Владимирович</t>
  </si>
  <si>
    <t>Соколова Мария Алексеевна</t>
  </si>
  <si>
    <t>Попов Денис Андреевич</t>
  </si>
  <si>
    <t>Лебедева Ольга Николаевна</t>
  </si>
  <si>
    <t>Новикова Виктория Ивановна</t>
  </si>
  <si>
    <t>Морозов Максим Александрович</t>
  </si>
  <si>
    <t>Волкова Елена Петровна</t>
  </si>
  <si>
    <t>Алексеев Илья Алексеевич</t>
  </si>
  <si>
    <t>Зайцева Александра Александровна</t>
  </si>
  <si>
    <t>Михайлов Андрей Игоревич</t>
  </si>
  <si>
    <t>Федорова Анастасия Ивановна</t>
  </si>
  <si>
    <t>Соловьев Даниил Дмитриевич</t>
  </si>
  <si>
    <t>Васильева Елизавета Сергеевна</t>
  </si>
  <si>
    <t>Павлов Артемий Анатольевич</t>
  </si>
  <si>
    <t>Гончарова Арина Владимировна</t>
  </si>
  <si>
    <t>Казань</t>
  </si>
  <si>
    <t>Сочи</t>
  </si>
  <si>
    <t>Новосибирск</t>
  </si>
  <si>
    <t>Владивосток</t>
  </si>
  <si>
    <t>Мужчин</t>
  </si>
  <si>
    <t>Женщин</t>
  </si>
  <si>
    <t>Сотрудников из Сочи</t>
  </si>
  <si>
    <t>Сотрудников из Новосибирска</t>
  </si>
  <si>
    <t>Сотрудников с окладом больше 50000</t>
  </si>
  <si>
    <t>Сотрудников, родившихся после 01.01.1989</t>
  </si>
  <si>
    <t>Суммарная заработная плата</t>
  </si>
  <si>
    <t>Мужчин из Сочи</t>
  </si>
  <si>
    <t>Женщин из Сочи</t>
  </si>
  <si>
    <t>Мужчин с окладом более 50000</t>
  </si>
  <si>
    <t>Женщин с окладом более 50000</t>
  </si>
  <si>
    <t>Людей из Казани с окладом больше 50000</t>
  </si>
  <si>
    <t>Людей из Сочи с окладом больше 50000</t>
  </si>
  <si>
    <t>Людей из Новосибирска с окладом больше 50000</t>
  </si>
  <si>
    <t>Мужчин из Казани</t>
  </si>
  <si>
    <t>Женщин из Казани</t>
  </si>
  <si>
    <t>Мужчин, родившихся после 01.01.1990</t>
  </si>
  <si>
    <t>Женщин, родившихся после 01.01.1990</t>
  </si>
  <si>
    <t>Людей из Новосибирска,  родившихся после 01.01.1991</t>
  </si>
  <si>
    <t>Людей из Сочи,  родившихся после 01.01.1991</t>
  </si>
  <si>
    <t>Людей из Владивостока, родившихся после 01.01.1991</t>
  </si>
  <si>
    <t>Выполнение плана</t>
  </si>
  <si>
    <t>Мягкий сценарий выдачии премии</t>
  </si>
  <si>
    <t>Жёсткий сценарий выдачии премии</t>
  </si>
  <si>
    <t>Улица Тверская, дом 10</t>
  </si>
  <si>
    <t>Проезд Старокачаловский, дом 5</t>
  </si>
  <si>
    <t>Площадь Революции, дом 1</t>
  </si>
  <si>
    <t>Бульвар Новинский, дом 15</t>
  </si>
  <si>
    <t>Улица Арбат, дом 25</t>
  </si>
  <si>
    <t>Проспект Мира, дом 80</t>
  </si>
  <si>
    <t>Кутузовский проспект, дом 2</t>
  </si>
  <si>
    <t>Адрес:</t>
  </si>
  <si>
    <t>Посылка 1</t>
  </si>
  <si>
    <t>Посылка 2</t>
  </si>
  <si>
    <t>Посылка 8</t>
  </si>
  <si>
    <t>Посылка 5</t>
  </si>
  <si>
    <t>Посылка 3</t>
  </si>
  <si>
    <t>Посылка 4</t>
  </si>
  <si>
    <t>Посылка 6</t>
  </si>
  <si>
    <t>Посылка 7</t>
  </si>
  <si>
    <t>Посылка 9</t>
  </si>
  <si>
    <t>Посылка 10</t>
  </si>
  <si>
    <t>*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</si>
  <si>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</si>
  <si>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</si>
  <si>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</si>
  <si>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</si>
  <si>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</si>
  <si>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</si>
  <si>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</si>
  <si>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</si>
  <si>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</si>
  <si>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</si>
  <si>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</si>
  <si>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</si>
  <si>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Продолжительность светового дня в Москве в минутах</t>
  </si>
  <si>
    <t>Месяц</t>
  </si>
  <si>
    <t>Минуты</t>
  </si>
  <si>
    <t>Качество дней в году</t>
  </si>
  <si>
    <t>Соотношение часов изучаемых предметов</t>
  </si>
  <si>
    <t>ЧИО</t>
  </si>
  <si>
    <t>Остальные</t>
  </si>
  <si>
    <t>Предмет</t>
  </si>
  <si>
    <t>Количество занятий</t>
  </si>
  <si>
    <t>x</t>
  </si>
  <si>
    <t>y=sin(x)</t>
  </si>
  <si>
    <t>График функции</t>
  </si>
  <si>
    <t>Футболка</t>
  </si>
  <si>
    <t>Джинсы</t>
  </si>
  <si>
    <t>Куртка</t>
  </si>
  <si>
    <t>Ботинки</t>
  </si>
  <si>
    <t>Пальто</t>
  </si>
  <si>
    <t>Мягкий сценарий</t>
  </si>
  <si>
    <t>Жесткий сценарий</t>
  </si>
  <si>
    <t>Разница</t>
  </si>
  <si>
    <t>Прайс-лист</t>
  </si>
  <si>
    <t>Общая цена</t>
  </si>
  <si>
    <t>Объект:</t>
  </si>
  <si>
    <t>Таблица соответствия баллов оценке</t>
  </si>
  <si>
    <t>Пасмурные</t>
  </si>
  <si>
    <t>Облачные</t>
  </si>
  <si>
    <t>Ясные</t>
  </si>
  <si>
    <t>Автор: Аниськин Я.С.</t>
  </si>
  <si>
    <t>Сайт ikt1367.ru</t>
  </si>
  <si>
    <t>Почта: YSAniskin@gmail.com</t>
  </si>
  <si>
    <t>Количество</t>
  </si>
  <si>
    <t>Количество продаж</t>
  </si>
  <si>
    <t>Множитель</t>
  </si>
  <si>
    <t>Сотрудников с окладом больше 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</si>
</sst>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/>
    <xf numFmtId="14" fontId="0" fillId="0" borderId="0" xfId="0" applyNumberFormat="1"/>
    <xf numFmtId="14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9" fontId="0" fillId="0" borderId="6" xfId="0" applyNumberFormat="1" applyBorder="1"/>
    <xf numFmtId="49" fontId="0" fillId="0" borderId="6" xfId="0" applyNumberFormat="1" applyBorder="1"/>
    <xf numFmtId="49" fontId="0" fillId="0" borderId="6" xfId="0" applyNumberFormat="1" applyBorder="1" applyAlignment="1">
      <alignment horizontal="right"/>
    </xf>
    <xf numFmtId="0" fontId="0" fillId="3" borderId="6" xfId="0" applyFill="1" applyBorder="1"/>
    <xf numFmtId="14" fontId="0" fillId="0" borderId="6" xfId="0" applyNumberFormat="1" applyBorder="1"/>
    <xf numFmtId="0" fontId="0" fillId="0" borderId="1" xfId="0" applyBorder="1" applyAlignment="1">
      <alignment horizontal="right"/>
    </xf>
    <xf numFmtId="0" fontId="0" fillId="6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/>
    <xf numFmtId="0" fontId="0" fillId="10" borderId="6" xfId="0" applyFill="1" applyBorder="1"/>
    <xf numFmtId="0" fontId="0" fillId="11" borderId="6" xfId="0" applyFill="1" applyBorder="1"/>
    <xf numFmtId="0" fontId="0" fillId="8" borderId="6" xfId="0" applyFill="1" applyBorder="1"/>
    <xf numFmtId="0" fontId="0" fillId="12" borderId="6" xfId="0" applyFill="1" applyBorder="1"/>
    <xf numFmtId="0" fontId="0" fillId="13" borderId="6" xfId="0" applyFill="1" applyBorder="1"/>
    <xf numFmtId="0" fontId="3" fillId="14" borderId="6" xfId="0" applyFont="1" applyFill="1" applyBorder="1"/>
    <xf numFmtId="0" fontId="0" fillId="9" borderId="6" xfId="0" applyFill="1" applyBorder="1"/>
    <xf numFmtId="0" fontId="0" fillId="5" borderId="6" xfId="0" applyFill="1" applyBorder="1"/>
    <xf numFmtId="0" fontId="0" fillId="2" borderId="6" xfId="0" applyFill="1" applyBorder="1"/>
    <xf numFmtId="0" fontId="0" fillId="12" borderId="1" xfId="0" applyFill="1" applyBorder="1"/>
    <xf numFmtId="0" fontId="0" fillId="11" borderId="1" xfId="0" applyFill="1" applyBorder="1" applyAlignment="1">
      <alignment horizontal="center" vertical="center"/>
    </xf>
    <xf numFmtId="0" fontId="0" fillId="9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19" borderId="1" xfId="0" applyFill="1" applyBorder="1"/>
    <xf numFmtId="0" fontId="0" fillId="8" borderId="1" xfId="0" applyFill="1" applyBorder="1"/>
    <xf numFmtId="0" fontId="0" fillId="2" borderId="6" xfId="0" applyFill="1" applyBorder="1" applyAlignment="1">
      <alignment textRotation="90"/>
    </xf>
    <xf numFmtId="0" fontId="0" fillId="4" borderId="6" xfId="0" applyFill="1" applyBorder="1"/>
    <xf numFmtId="0" fontId="2" fillId="20" borderId="2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21" borderId="6" xfId="0" applyFill="1" applyBorder="1"/>
    <xf numFmtId="0" fontId="0" fillId="22" borderId="6" xfId="0" applyFill="1" applyBorder="1"/>
    <xf numFmtId="0" fontId="4" fillId="17" borderId="6" xfId="0" applyFont="1" applyFill="1" applyBorder="1" applyAlignment="1">
      <alignment horizontal="center" vertical="center"/>
    </xf>
    <xf numFmtId="0" fontId="0" fillId="19" borderId="6" xfId="0" applyFill="1" applyBorder="1"/>
    <xf numFmtId="0" fontId="0" fillId="9" borderId="6" xfId="0" applyFill="1" applyBorder="1" applyAlignment="1">
      <alignment horizontal="center"/>
    </xf>
    <xf numFmtId="0" fontId="0" fillId="18" borderId="6" xfId="0" applyFill="1" applyBorder="1" applyAlignment="1">
      <alignment horizontal="center"/>
    </xf>
    <xf numFmtId="0" fontId="0" fillId="1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2" fillId="0" borderId="11" xfId="0" applyFont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16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13" borderId="1" xfId="0" applyFill="1" applyBorder="1"/>
    <xf numFmtId="0" fontId="0" fillId="13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4" fillId="0" borderId="0" xfId="0" applyFont="1" applyAlignme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23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/>
    <xf numFmtId="0" fontId="4" fillId="2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1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499984740745262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833C0C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ill>
        <patternFill patternType="solid">
          <fgColor rgb="FF8EA9DB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mruColors>
      <color rgb="FFFFCC99"/>
      <color rgb="FFFF7C80"/>
      <color rgb="FFCC99FF"/>
      <color rgb="FFFF6699"/>
      <color rgb="FFFFFF99"/>
      <color rgb="FF66CCFF"/>
      <color rgb="FFE0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1</xdr:row>
      <xdr:rowOff>123825</xdr:rowOff>
    </xdr:from>
    <xdr:to>
      <xdr:col>18</xdr:col>
      <xdr:colOff>361950</xdr:colOff>
      <xdr:row>20</xdr:row>
      <xdr:rowOff>57150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86575" y="314325"/>
          <a:ext cx="4810125" cy="35528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Произведите все четыре арифметические операции (сложение +, вычитание -, умножение *, деление /) для заданной пары чисел и запишите результаты в соответствующие ячейки.</a:t>
          </a:r>
          <a:endParaRPr lang="en-US" sz="1900" b="0">
            <a:solidFill>
              <a:schemeClr val="tx1"/>
            </a:solidFill>
            <a:latin typeface="+mn-lt"/>
          </a:endParaRPr>
        </a:p>
        <a:p>
          <a:pPr algn="ctr"/>
          <a:endParaRPr lang="en-US" sz="19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ячейке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C6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наберите формулу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=C3+C4</a:t>
          </a: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 ячейке </a:t>
          </a:r>
          <a:r>
            <a:rPr lang="en-US" sz="1900" b="0">
              <a:solidFill>
                <a:schemeClr val="tx1"/>
              </a:solidFill>
              <a:latin typeface="+mn-lt"/>
            </a:rPr>
            <a:t>C7 </a:t>
          </a:r>
          <a:r>
            <a:rPr lang="ru-RU" sz="1900" b="0">
              <a:solidFill>
                <a:schemeClr val="tx1"/>
              </a:solidFill>
              <a:latin typeface="+mn-lt"/>
            </a:rPr>
            <a:t>наберите формулу =</a:t>
          </a:r>
          <a:r>
            <a:rPr lang="en-US" sz="1900" b="0">
              <a:solidFill>
                <a:schemeClr val="tx1"/>
              </a:solidFill>
              <a:latin typeface="+mn-lt"/>
            </a:rPr>
            <a:t>C3-C4</a:t>
          </a: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 ячейке </a:t>
          </a:r>
          <a:r>
            <a:rPr lang="en-US" sz="1900" b="0">
              <a:solidFill>
                <a:schemeClr val="tx1"/>
              </a:solidFill>
              <a:latin typeface="+mn-lt"/>
            </a:rPr>
            <a:t>C8 </a:t>
          </a:r>
          <a:r>
            <a:rPr lang="ru-RU" sz="1900" b="0">
              <a:solidFill>
                <a:schemeClr val="tx1"/>
              </a:solidFill>
              <a:latin typeface="+mn-lt"/>
            </a:rPr>
            <a:t>наберите формулу =</a:t>
          </a:r>
          <a:r>
            <a:rPr lang="en-US" sz="1900" b="0">
              <a:solidFill>
                <a:schemeClr val="tx1"/>
              </a:solidFill>
              <a:latin typeface="+mn-lt"/>
            </a:rPr>
            <a:t>C3*C4</a:t>
          </a: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 ячейке </a:t>
          </a:r>
          <a:r>
            <a:rPr lang="en-US" sz="1900" b="0">
              <a:solidFill>
                <a:schemeClr val="tx1"/>
              </a:solidFill>
              <a:latin typeface="+mn-lt"/>
            </a:rPr>
            <a:t>C9 </a:t>
          </a:r>
          <a:r>
            <a:rPr lang="ru-RU" sz="1900" b="0">
              <a:solidFill>
                <a:schemeClr val="tx1"/>
              </a:solidFill>
              <a:latin typeface="+mn-lt"/>
            </a:rPr>
            <a:t>наберите формулу =</a:t>
          </a:r>
          <a:r>
            <a:rPr lang="en-US" sz="1900" b="0">
              <a:solidFill>
                <a:schemeClr val="tx1"/>
              </a:solidFill>
              <a:latin typeface="+mn-lt"/>
            </a:rPr>
            <a:t>C3/C4</a:t>
          </a:r>
        </a:p>
        <a:p>
          <a:pPr algn="ctr"/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95250</xdr:rowOff>
    </xdr:from>
    <xdr:to>
      <xdr:col>18</xdr:col>
      <xdr:colOff>238125</xdr:colOff>
      <xdr:row>22</xdr:row>
      <xdr:rowOff>76200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5010150" y="279400"/>
          <a:ext cx="6200775" cy="384810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1) Создайте таблицу по аналогии</a:t>
          </a: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2)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 Для расчёта используйте следующие формулы:</a:t>
          </a:r>
        </a:p>
        <a:p>
          <a:pPr algn="l"/>
          <a:r>
            <a:rPr lang="ru-RU" sz="1000" b="1">
              <a:solidFill>
                <a:schemeClr val="tx1"/>
              </a:solidFill>
              <a:latin typeface="+mn-lt"/>
            </a:rPr>
            <a:t>Розничная цена</a:t>
          </a:r>
          <a:r>
            <a:rPr lang="ru-RU" sz="1000" b="0">
              <a:solidFill>
                <a:schemeClr val="tx1"/>
              </a:solidFill>
              <a:latin typeface="+mn-lt"/>
            </a:rPr>
            <a:t>=Оптовая цена+Оптовая цена*Процент надбавки на оптовую цену</a:t>
          </a:r>
        </a:p>
        <a:p>
          <a:pPr algn="l"/>
          <a:r>
            <a:rPr lang="ru-RU" sz="1000" b="1">
              <a:solidFill>
                <a:schemeClr val="tx1"/>
              </a:solidFill>
              <a:latin typeface="+mn-lt"/>
            </a:rPr>
            <a:t>Доход</a:t>
          </a:r>
          <a:r>
            <a:rPr lang="ru-RU" sz="1000" b="0">
              <a:solidFill>
                <a:schemeClr val="tx1"/>
              </a:solidFill>
              <a:latin typeface="+mn-lt"/>
            </a:rPr>
            <a:t>=Количество*Розничная цена</a:t>
          </a:r>
        </a:p>
        <a:p>
          <a:pPr algn="l"/>
          <a:r>
            <a:rPr lang="ru-RU" sz="1000" b="1">
              <a:solidFill>
                <a:schemeClr val="tx1"/>
              </a:solidFill>
              <a:latin typeface="+mn-lt"/>
            </a:rPr>
            <a:t>Отчисления</a:t>
          </a:r>
          <a:r>
            <a:rPr lang="ru-RU" sz="1000" b="0">
              <a:solidFill>
                <a:schemeClr val="tx1"/>
              </a:solidFill>
              <a:latin typeface="+mn-lt"/>
            </a:rPr>
            <a:t>=Доход*Процент отчислений</a:t>
          </a:r>
        </a:p>
        <a:p>
          <a:pPr algn="l"/>
          <a:r>
            <a:rPr lang="ru-RU" sz="1000" b="1">
              <a:solidFill>
                <a:schemeClr val="tx1"/>
              </a:solidFill>
              <a:latin typeface="+mn-lt"/>
            </a:rPr>
            <a:t>Налог</a:t>
          </a:r>
          <a:r>
            <a:rPr lang="ru-RU" sz="1000" b="0">
              <a:solidFill>
                <a:schemeClr val="tx1"/>
              </a:solidFill>
              <a:latin typeface="+mn-lt"/>
            </a:rPr>
            <a:t>=Доход*Процент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 налога</a:t>
          </a:r>
        </a:p>
        <a:p>
          <a:pPr algn="l"/>
          <a:r>
            <a:rPr lang="ru-RU" sz="1000" b="1" baseline="0">
              <a:solidFill>
                <a:schemeClr val="tx1"/>
              </a:solidFill>
              <a:latin typeface="+mn-lt"/>
            </a:rPr>
            <a:t>Остаток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=Доход-Отчисления-Налог</a:t>
          </a:r>
          <a:endParaRPr lang="ru-RU" sz="10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3) Для расчёта значения в ячейке </a:t>
          </a:r>
          <a:r>
            <a:rPr lang="en-US" sz="1000" b="0">
              <a:solidFill>
                <a:schemeClr val="tx1"/>
              </a:solidFill>
              <a:latin typeface="+mn-lt"/>
            </a:rPr>
            <a:t>D7 </a:t>
          </a:r>
          <a:r>
            <a:rPr lang="ru-RU" sz="1000" b="0">
              <a:solidFill>
                <a:schemeClr val="tx1"/>
              </a:solidFill>
              <a:latin typeface="+mn-lt"/>
            </a:rPr>
            <a:t>используйте формулу</a:t>
          </a:r>
          <a:r>
            <a:rPr lang="en-US" sz="1000" b="0">
              <a:solidFill>
                <a:schemeClr val="tx1"/>
              </a:solidFill>
              <a:latin typeface="+mn-lt"/>
            </a:rPr>
            <a:t> =C7+C7*$A$3, </a:t>
          </a:r>
          <a:r>
            <a:rPr lang="ru-RU" sz="100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00" b="0">
              <a:solidFill>
                <a:schemeClr val="tx1"/>
              </a:solidFill>
              <a:latin typeface="+mn-lt"/>
            </a:rPr>
            <a:t>D8:D14 </a:t>
          </a:r>
          <a:r>
            <a:rPr lang="ru-RU" sz="10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4) Для расчёта значения в ячейке </a:t>
          </a:r>
          <a:r>
            <a:rPr lang="en-US" sz="1000" b="0">
              <a:solidFill>
                <a:schemeClr val="tx1"/>
              </a:solidFill>
              <a:latin typeface="+mn-lt"/>
            </a:rPr>
            <a:t>E7 </a:t>
          </a:r>
          <a:r>
            <a:rPr lang="ru-RU" sz="100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00" b="0">
              <a:solidFill>
                <a:schemeClr val="tx1"/>
              </a:solidFill>
              <a:latin typeface="+mn-lt"/>
            </a:rPr>
            <a:t>=D7*B7, </a:t>
          </a:r>
          <a:r>
            <a:rPr lang="ru-RU" sz="100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00" b="0">
              <a:solidFill>
                <a:schemeClr val="tx1"/>
              </a:solidFill>
              <a:latin typeface="+mn-lt"/>
            </a:rPr>
            <a:t>E8:E14 </a:t>
          </a:r>
          <a:r>
            <a:rPr lang="ru-RU" sz="10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  <a:endParaRPr lang="en-US" sz="10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5</a:t>
          </a:r>
          <a:r>
            <a:rPr lang="en-US" sz="1000" b="0">
              <a:solidFill>
                <a:schemeClr val="tx1"/>
              </a:solidFill>
              <a:latin typeface="+mn-lt"/>
            </a:rPr>
            <a:t>) </a:t>
          </a:r>
          <a:r>
            <a:rPr lang="ru-RU" sz="1000" b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000" b="0">
              <a:solidFill>
                <a:schemeClr val="tx1"/>
              </a:solidFill>
              <a:latin typeface="+mn-lt"/>
            </a:rPr>
            <a:t>F7 </a:t>
          </a:r>
          <a:r>
            <a:rPr lang="ru-RU" sz="100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00" b="0">
              <a:solidFill>
                <a:schemeClr val="tx1"/>
              </a:solidFill>
              <a:latin typeface="+mn-lt"/>
            </a:rPr>
            <a:t>=E7*$A$1, </a:t>
          </a:r>
          <a:r>
            <a:rPr lang="ru-RU" sz="100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00" b="0">
              <a:solidFill>
                <a:schemeClr val="tx1"/>
              </a:solidFill>
              <a:latin typeface="+mn-lt"/>
            </a:rPr>
            <a:t>F8:F14 </a:t>
          </a:r>
          <a:r>
            <a:rPr lang="ru-RU" sz="10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  <a:endParaRPr lang="en-US" sz="10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6</a:t>
          </a:r>
          <a:r>
            <a:rPr lang="en-US" sz="1000" b="0">
              <a:solidFill>
                <a:schemeClr val="tx1"/>
              </a:solidFill>
              <a:latin typeface="+mn-lt"/>
            </a:rPr>
            <a:t>) </a:t>
          </a:r>
          <a:r>
            <a:rPr lang="ru-RU" sz="1000" b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000" b="0">
              <a:solidFill>
                <a:schemeClr val="tx1"/>
              </a:solidFill>
              <a:latin typeface="+mn-lt"/>
            </a:rPr>
            <a:t>G7 </a:t>
          </a:r>
          <a:r>
            <a:rPr lang="ru-RU" sz="100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00" b="0">
              <a:solidFill>
                <a:schemeClr val="tx1"/>
              </a:solidFill>
              <a:latin typeface="+mn-lt"/>
            </a:rPr>
            <a:t>=E7*$A$2, </a:t>
          </a:r>
          <a:r>
            <a:rPr lang="ru-RU" sz="100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00" b="0">
              <a:solidFill>
                <a:schemeClr val="tx1"/>
              </a:solidFill>
              <a:latin typeface="+mn-lt"/>
            </a:rPr>
            <a:t>G8:G14 </a:t>
          </a:r>
          <a:r>
            <a:rPr lang="ru-RU" sz="10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  <a:endParaRPr lang="en-US" sz="10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7) Для расчёта значения в ячейке </a:t>
          </a:r>
          <a:r>
            <a:rPr lang="en-US" sz="1000" b="0">
              <a:solidFill>
                <a:schemeClr val="tx1"/>
              </a:solidFill>
              <a:latin typeface="+mn-lt"/>
            </a:rPr>
            <a:t>H7 </a:t>
          </a:r>
          <a:r>
            <a:rPr lang="ru-RU" sz="100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00" b="0">
              <a:solidFill>
                <a:schemeClr val="tx1"/>
              </a:solidFill>
              <a:latin typeface="+mn-lt"/>
            </a:rPr>
            <a:t>=E7-F7-G7, </a:t>
          </a:r>
          <a:r>
            <a:rPr lang="ru-RU" sz="100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00" b="0">
              <a:solidFill>
                <a:schemeClr val="tx1"/>
              </a:solidFill>
              <a:latin typeface="+mn-lt"/>
            </a:rPr>
            <a:t>H8:H14 </a:t>
          </a:r>
          <a:r>
            <a:rPr lang="ru-RU" sz="10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00" b="0">
              <a:solidFill>
                <a:schemeClr val="tx1"/>
              </a:solidFill>
              <a:latin typeface="+mn-lt"/>
            </a:rPr>
            <a:t>8)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 В диапазоне 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B15:H1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8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почситайте сумму, максимальное, минимальное и среднее используя функции СУММ, МАКС, МИН и СРЗНАЧ соответственно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. 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Пример формул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:</a:t>
          </a:r>
        </a:p>
        <a:p>
          <a:pPr algn="l"/>
          <a:r>
            <a:rPr lang="en-US" sz="1000" b="1" baseline="0">
              <a:solidFill>
                <a:schemeClr val="tx1"/>
              </a:solidFill>
              <a:latin typeface="+mn-lt"/>
            </a:rPr>
            <a:t>B15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: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    =СУММ(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B7:B14)</a:t>
          </a:r>
        </a:p>
        <a:p>
          <a:pPr algn="l"/>
          <a:r>
            <a:rPr lang="en-US" sz="1000" b="1" baseline="0">
              <a:solidFill>
                <a:schemeClr val="tx1"/>
              </a:solidFill>
              <a:latin typeface="+mn-lt"/>
            </a:rPr>
            <a:t>B16: </a:t>
          </a:r>
          <a:r>
            <a:rPr lang="ru-RU" sz="1000" b="1" baseline="0">
              <a:solidFill>
                <a:schemeClr val="tx1"/>
              </a:solidFill>
              <a:latin typeface="+mn-lt"/>
            </a:rPr>
            <a:t>   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=МАКС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(B7:B14)</a:t>
          </a:r>
        </a:p>
        <a:p>
          <a:pPr algn="l"/>
          <a:r>
            <a:rPr lang="en-US" sz="1000" b="1" baseline="0">
              <a:solidFill>
                <a:schemeClr val="tx1"/>
              </a:solidFill>
              <a:latin typeface="+mn-lt"/>
            </a:rPr>
            <a:t>B17:</a:t>
          </a:r>
          <a:r>
            <a:rPr lang="ru-RU" sz="1000" b="1" baseline="0">
              <a:solidFill>
                <a:schemeClr val="tx1"/>
              </a:solidFill>
              <a:latin typeface="+mn-lt"/>
            </a:rPr>
            <a:t>    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=МИН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(B7:B14)</a:t>
          </a:r>
        </a:p>
        <a:p>
          <a:pPr algn="l"/>
          <a:r>
            <a:rPr lang="en-US" sz="1000" b="1" baseline="0">
              <a:solidFill>
                <a:schemeClr val="tx1"/>
              </a:solidFill>
              <a:latin typeface="+mn-lt"/>
            </a:rPr>
            <a:t>B18: </a:t>
          </a:r>
          <a:r>
            <a:rPr lang="ru-RU" sz="1000" b="1" baseline="0">
              <a:solidFill>
                <a:schemeClr val="tx1"/>
              </a:solidFill>
              <a:latin typeface="+mn-lt"/>
            </a:rPr>
            <a:t>   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=</a:t>
          </a:r>
          <a:r>
            <a:rPr lang="ru-RU" sz="1000" b="0" baseline="0">
              <a:solidFill>
                <a:schemeClr val="tx1"/>
              </a:solidFill>
              <a:latin typeface="+mn-lt"/>
            </a:rPr>
            <a:t>СРЗНАЧ</a:t>
          </a:r>
          <a:r>
            <a:rPr lang="en-US" sz="1000" b="0" baseline="0">
              <a:solidFill>
                <a:schemeClr val="tx1"/>
              </a:solidFill>
              <a:latin typeface="+mn-lt"/>
            </a:rPr>
            <a:t>(B7:B14)</a:t>
          </a:r>
        </a:p>
      </xdr:txBody>
    </xdr:sp>
    <xdr:clientData/>
  </xdr:twoCellAnchor>
  <xdr:twoCellAnchor editAs="oneCell">
    <xdr:from>
      <xdr:col>13</xdr:col>
      <xdr:colOff>292100</xdr:colOff>
      <xdr:row>1</xdr:row>
      <xdr:rowOff>123826</xdr:rowOff>
    </xdr:from>
    <xdr:to>
      <xdr:col>18</xdr:col>
      <xdr:colOff>170482</xdr:colOff>
      <xdr:row>9</xdr:row>
      <xdr:rowOff>84257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6900" y="307976"/>
          <a:ext cx="2926382" cy="14336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171450</xdr:rowOff>
    </xdr:from>
    <xdr:to>
      <xdr:col>16</xdr:col>
      <xdr:colOff>104775</xdr:colOff>
      <xdr:row>20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91300" y="361950"/>
          <a:ext cx="5467350" cy="373380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1) Создайте таблицу по аналогии</a:t>
          </a: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2) Для расчёта используйте следующие формулы:</a:t>
          </a:r>
        </a:p>
        <a:p>
          <a:pPr algn="l"/>
          <a:r>
            <a:rPr lang="ru-RU" sz="1050" b="1">
              <a:solidFill>
                <a:schemeClr val="tx1"/>
              </a:solidFill>
              <a:latin typeface="+mn-lt"/>
            </a:rPr>
            <a:t>Подоходный налог </a:t>
          </a:r>
          <a:r>
            <a:rPr lang="ru-RU" sz="1050" b="0">
              <a:solidFill>
                <a:schemeClr val="tx1"/>
              </a:solidFill>
              <a:latin typeface="+mn-lt"/>
            </a:rPr>
            <a:t>= (Оклад - Необлагаемый налогом доход)*Процент</a:t>
          </a:r>
          <a:r>
            <a:rPr lang="ru-RU" sz="1050" b="0" baseline="0">
              <a:solidFill>
                <a:schemeClr val="tx1"/>
              </a:solidFill>
              <a:latin typeface="+mn-lt"/>
            </a:rPr>
            <a:t> подоходного налога</a:t>
          </a:r>
        </a:p>
        <a:p>
          <a:pPr algn="l"/>
          <a:r>
            <a:rPr lang="ru-RU" sz="1050" b="1" baseline="0">
              <a:solidFill>
                <a:schemeClr val="tx1"/>
              </a:solidFill>
              <a:latin typeface="+mn-lt"/>
            </a:rPr>
            <a:t>Отчисления</a:t>
          </a:r>
          <a:r>
            <a:rPr lang="ru-RU" sz="1050" b="0" baseline="0">
              <a:solidFill>
                <a:schemeClr val="tx1"/>
              </a:solidFill>
              <a:latin typeface="+mn-lt"/>
            </a:rPr>
            <a:t> = Оклад * Процент отчислений</a:t>
          </a:r>
        </a:p>
        <a:p>
          <a:pPr algn="l"/>
          <a:r>
            <a:rPr lang="ru-RU" sz="1050" b="1" baseline="0">
              <a:solidFill>
                <a:schemeClr val="tx1"/>
              </a:solidFill>
              <a:latin typeface="+mn-lt"/>
            </a:rPr>
            <a:t>Всего удержано </a:t>
          </a:r>
          <a:r>
            <a:rPr lang="ru-RU" sz="1050" b="0" baseline="0">
              <a:solidFill>
                <a:schemeClr val="tx1"/>
              </a:solidFill>
              <a:latin typeface="+mn-lt"/>
            </a:rPr>
            <a:t>= Подоходный налог + Отчисления в благотворительный фонд</a:t>
          </a:r>
        </a:p>
        <a:p>
          <a:pPr algn="l"/>
          <a:r>
            <a:rPr lang="ru-RU" sz="1050" b="1" baseline="0">
              <a:solidFill>
                <a:schemeClr val="tx1"/>
              </a:solidFill>
              <a:latin typeface="+mn-lt"/>
            </a:rPr>
            <a:t>К выдаче </a:t>
          </a:r>
          <a:r>
            <a:rPr lang="ru-RU" sz="1050" b="0" baseline="0">
              <a:solidFill>
                <a:schemeClr val="tx1"/>
              </a:solidFill>
              <a:latin typeface="+mn-lt"/>
            </a:rPr>
            <a:t>= Оклад - Всего удержано</a:t>
          </a:r>
          <a:endParaRPr lang="ru-RU" sz="1050" b="0">
            <a:solidFill>
              <a:schemeClr val="tx1"/>
            </a:solidFill>
            <a:latin typeface="+mn-lt"/>
          </a:endParaRP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2) Для расчёта значения в ячейке </a:t>
          </a:r>
          <a:r>
            <a:rPr lang="en-US" sz="1050" b="0">
              <a:solidFill>
                <a:schemeClr val="tx1"/>
              </a:solidFill>
              <a:latin typeface="+mn-lt"/>
            </a:rPr>
            <a:t>D</a:t>
          </a:r>
          <a:r>
            <a:rPr lang="ru-RU" sz="1050" b="0">
              <a:solidFill>
                <a:schemeClr val="tx1"/>
              </a:solidFill>
              <a:latin typeface="+mn-lt"/>
            </a:rPr>
            <a:t>6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50" b="0">
              <a:solidFill>
                <a:schemeClr val="tx1"/>
              </a:solidFill>
              <a:latin typeface="+mn-lt"/>
            </a:rPr>
            <a:t>=(C6-$F$1)*$F$2, </a:t>
          </a:r>
          <a:r>
            <a:rPr lang="ru-RU" sz="105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50" b="0">
              <a:solidFill>
                <a:schemeClr val="tx1"/>
              </a:solidFill>
              <a:latin typeface="+mn-lt"/>
            </a:rPr>
            <a:t>D</a:t>
          </a:r>
          <a:r>
            <a:rPr lang="ru-RU" sz="1050" b="0">
              <a:solidFill>
                <a:schemeClr val="tx1"/>
              </a:solidFill>
              <a:latin typeface="+mn-lt"/>
            </a:rPr>
            <a:t>7</a:t>
          </a:r>
          <a:r>
            <a:rPr lang="en-US" sz="1050" b="0">
              <a:solidFill>
                <a:schemeClr val="tx1"/>
              </a:solidFill>
              <a:latin typeface="+mn-lt"/>
            </a:rPr>
            <a:t>:D</a:t>
          </a:r>
          <a:r>
            <a:rPr lang="ru-RU" sz="1050" b="0">
              <a:solidFill>
                <a:schemeClr val="tx1"/>
              </a:solidFill>
              <a:latin typeface="+mn-lt"/>
            </a:rPr>
            <a:t>13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3) Для расчёта значения в ячейке </a:t>
          </a:r>
          <a:r>
            <a:rPr lang="en-US" sz="1050" b="0">
              <a:solidFill>
                <a:schemeClr val="tx1"/>
              </a:solidFill>
              <a:latin typeface="+mn-lt"/>
            </a:rPr>
            <a:t>E</a:t>
          </a:r>
          <a:r>
            <a:rPr lang="ru-RU" sz="1050" b="0">
              <a:solidFill>
                <a:schemeClr val="tx1"/>
              </a:solidFill>
              <a:latin typeface="+mn-lt"/>
            </a:rPr>
            <a:t>6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50" b="0">
              <a:solidFill>
                <a:schemeClr val="tx1"/>
              </a:solidFill>
              <a:latin typeface="+mn-lt"/>
            </a:rPr>
            <a:t>=C6*$F$3, </a:t>
          </a:r>
          <a:r>
            <a:rPr lang="ru-RU" sz="105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50" b="0">
              <a:solidFill>
                <a:schemeClr val="tx1"/>
              </a:solidFill>
              <a:latin typeface="+mn-lt"/>
            </a:rPr>
            <a:t>E</a:t>
          </a:r>
          <a:r>
            <a:rPr lang="ru-RU" sz="1050" b="0">
              <a:solidFill>
                <a:schemeClr val="tx1"/>
              </a:solidFill>
              <a:latin typeface="+mn-lt"/>
            </a:rPr>
            <a:t>7</a:t>
          </a:r>
          <a:r>
            <a:rPr lang="en-US" sz="1050" b="0">
              <a:solidFill>
                <a:schemeClr val="tx1"/>
              </a:solidFill>
              <a:latin typeface="+mn-lt"/>
            </a:rPr>
            <a:t>:E1</a:t>
          </a:r>
          <a:r>
            <a:rPr lang="ru-RU" sz="1050" b="0">
              <a:solidFill>
                <a:schemeClr val="tx1"/>
              </a:solidFill>
              <a:latin typeface="+mn-lt"/>
            </a:rPr>
            <a:t>3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4) Для расчёта значения в ячейке </a:t>
          </a:r>
          <a:r>
            <a:rPr lang="en-US" sz="1050" b="0">
              <a:solidFill>
                <a:schemeClr val="tx1"/>
              </a:solidFill>
              <a:latin typeface="+mn-lt"/>
            </a:rPr>
            <a:t>F</a:t>
          </a:r>
          <a:r>
            <a:rPr lang="ru-RU" sz="1050" b="0">
              <a:solidFill>
                <a:schemeClr val="tx1"/>
              </a:solidFill>
              <a:latin typeface="+mn-lt"/>
            </a:rPr>
            <a:t>6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50" b="0">
              <a:solidFill>
                <a:schemeClr val="tx1"/>
              </a:solidFill>
              <a:latin typeface="+mn-lt"/>
            </a:rPr>
            <a:t>=D6+E6, </a:t>
          </a:r>
          <a:r>
            <a:rPr lang="ru-RU" sz="105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50" b="0">
              <a:solidFill>
                <a:schemeClr val="tx1"/>
              </a:solidFill>
              <a:latin typeface="+mn-lt"/>
            </a:rPr>
            <a:t>F</a:t>
          </a:r>
          <a:r>
            <a:rPr lang="ru-RU" sz="1050" b="0">
              <a:solidFill>
                <a:schemeClr val="tx1"/>
              </a:solidFill>
              <a:latin typeface="+mn-lt"/>
            </a:rPr>
            <a:t>7</a:t>
          </a:r>
          <a:r>
            <a:rPr lang="en-US" sz="1050" b="0">
              <a:solidFill>
                <a:schemeClr val="tx1"/>
              </a:solidFill>
              <a:latin typeface="+mn-lt"/>
            </a:rPr>
            <a:t>:F1</a:t>
          </a:r>
          <a:r>
            <a:rPr lang="ru-RU" sz="1050" b="0">
              <a:solidFill>
                <a:schemeClr val="tx1"/>
              </a:solidFill>
              <a:latin typeface="+mn-lt"/>
            </a:rPr>
            <a:t>3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5) Для расчёта значения в ячейке </a:t>
          </a:r>
          <a:r>
            <a:rPr lang="en-US" sz="1050" b="0">
              <a:solidFill>
                <a:schemeClr val="tx1"/>
              </a:solidFill>
              <a:latin typeface="+mn-lt"/>
            </a:rPr>
            <a:t>G</a:t>
          </a:r>
          <a:r>
            <a:rPr lang="ru-RU" sz="1050" b="0">
              <a:solidFill>
                <a:schemeClr val="tx1"/>
              </a:solidFill>
              <a:latin typeface="+mn-lt"/>
            </a:rPr>
            <a:t>6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используйте формулу </a:t>
          </a:r>
          <a:r>
            <a:rPr lang="en-US" sz="1050" b="0">
              <a:solidFill>
                <a:schemeClr val="tx1"/>
              </a:solidFill>
              <a:latin typeface="+mn-lt"/>
            </a:rPr>
            <a:t>=C6-F6, </a:t>
          </a:r>
          <a:r>
            <a:rPr lang="ru-RU" sz="1050" b="0">
              <a:solidFill>
                <a:schemeClr val="tx1"/>
              </a:solidFill>
              <a:latin typeface="+mn-lt"/>
            </a:rPr>
            <a:t>ячейки </a:t>
          </a:r>
          <a:r>
            <a:rPr lang="en-US" sz="1050" b="0">
              <a:solidFill>
                <a:schemeClr val="tx1"/>
              </a:solidFill>
              <a:latin typeface="+mn-lt"/>
            </a:rPr>
            <a:t>G</a:t>
          </a:r>
          <a:r>
            <a:rPr lang="ru-RU" sz="1050" b="0">
              <a:solidFill>
                <a:schemeClr val="tx1"/>
              </a:solidFill>
              <a:latin typeface="+mn-lt"/>
            </a:rPr>
            <a:t>7</a:t>
          </a:r>
          <a:r>
            <a:rPr lang="en-US" sz="1050" b="0">
              <a:solidFill>
                <a:schemeClr val="tx1"/>
              </a:solidFill>
              <a:latin typeface="+mn-lt"/>
            </a:rPr>
            <a:t>:G1</a:t>
          </a:r>
          <a:r>
            <a:rPr lang="ru-RU" sz="1050" b="0">
              <a:solidFill>
                <a:schemeClr val="tx1"/>
              </a:solidFill>
              <a:latin typeface="+mn-lt"/>
            </a:rPr>
            <a:t>3</a:t>
          </a:r>
          <a:r>
            <a:rPr lang="en-US" sz="1050" b="0">
              <a:solidFill>
                <a:schemeClr val="tx1"/>
              </a:solidFill>
              <a:latin typeface="+mn-lt"/>
            </a:rPr>
            <a:t> </a:t>
          </a:r>
          <a:r>
            <a:rPr lang="ru-RU" sz="105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050" b="0">
              <a:solidFill>
                <a:schemeClr val="tx1"/>
              </a:solidFill>
              <a:latin typeface="+mn-lt"/>
            </a:rPr>
            <a:t>7) В диапазоне </a:t>
          </a:r>
          <a:r>
            <a:rPr lang="en-US" sz="1050" b="0">
              <a:solidFill>
                <a:schemeClr val="tx1"/>
              </a:solidFill>
              <a:latin typeface="+mn-lt"/>
            </a:rPr>
            <a:t>C14:G17 </a:t>
          </a:r>
          <a:r>
            <a:rPr lang="ru-RU" sz="1050" b="0">
              <a:solidFill>
                <a:schemeClr val="tx1"/>
              </a:solidFill>
              <a:latin typeface="+mn-lt"/>
            </a:rPr>
            <a:t>почситайте сумму, максимальное, минимальное и среднее используя функции СУММ, МАКС, МИН и СРЗНАЧ соответственно</a:t>
          </a:r>
        </a:p>
      </xdr:txBody>
    </xdr:sp>
    <xdr:clientData/>
  </xdr:twoCellAnchor>
  <xdr:twoCellAnchor editAs="oneCell">
    <xdr:from>
      <xdr:col>12</xdr:col>
      <xdr:colOff>391399</xdr:colOff>
      <xdr:row>2</xdr:row>
      <xdr:rowOff>75334</xdr:rowOff>
    </xdr:from>
    <xdr:to>
      <xdr:col>16</xdr:col>
      <xdr:colOff>18206</xdr:colOff>
      <xdr:row>8</xdr:row>
      <xdr:rowOff>62345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874" y="456334"/>
          <a:ext cx="2065207" cy="113001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85725</xdr:rowOff>
    </xdr:from>
    <xdr:to>
      <xdr:col>15</xdr:col>
      <xdr:colOff>314325</xdr:colOff>
      <xdr:row>20</xdr:row>
      <xdr:rowOff>104775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838950" y="276225"/>
          <a:ext cx="4810125" cy="363855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400" b="0">
              <a:solidFill>
                <a:schemeClr val="tx1"/>
              </a:solidFill>
              <a:latin typeface="+mn-lt"/>
            </a:rPr>
            <a:t>1) Создайте таблицу по аналогии</a:t>
          </a:r>
        </a:p>
        <a:p>
          <a:pPr algn="l"/>
          <a:r>
            <a:rPr lang="ru-RU" sz="1400" b="0">
              <a:solidFill>
                <a:schemeClr val="tx1"/>
              </a:solidFill>
              <a:latin typeface="+mn-lt"/>
            </a:rPr>
            <a:t>2) Для расчёта используйте следующие формулы:</a:t>
          </a:r>
        </a:p>
        <a:p>
          <a:pPr algn="l"/>
          <a:r>
            <a:rPr lang="ru-RU" sz="1400" b="1">
              <a:solidFill>
                <a:schemeClr val="tx1"/>
              </a:solidFill>
              <a:latin typeface="+mn-lt"/>
            </a:rPr>
            <a:t>Комиссия</a:t>
          </a:r>
          <a:r>
            <a:rPr lang="ru-RU" sz="1400" b="0">
              <a:solidFill>
                <a:schemeClr val="tx1"/>
              </a:solidFill>
              <a:latin typeface="+mn-lt"/>
            </a:rPr>
            <a:t> = Цена билета *</a:t>
          </a:r>
          <a:r>
            <a:rPr lang="ru-RU" sz="1400" b="0" baseline="0">
              <a:solidFill>
                <a:schemeClr val="tx1"/>
              </a:solidFill>
              <a:latin typeface="+mn-lt"/>
            </a:rPr>
            <a:t> Процент комиссии</a:t>
          </a:r>
          <a:endParaRPr lang="ru-RU" sz="14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400" b="1">
              <a:solidFill>
                <a:schemeClr val="tx1"/>
              </a:solidFill>
              <a:latin typeface="+mn-lt"/>
            </a:rPr>
            <a:t>Цена билета с комиссией </a:t>
          </a:r>
          <a:r>
            <a:rPr lang="ru-RU" sz="1400" b="0">
              <a:solidFill>
                <a:schemeClr val="tx1"/>
              </a:solidFill>
              <a:latin typeface="+mn-lt"/>
            </a:rPr>
            <a:t>= Цена билета + Комиссия</a:t>
          </a:r>
        </a:p>
      </xdr:txBody>
    </xdr:sp>
    <xdr:clientData/>
  </xdr:twoCellAnchor>
  <xdr:twoCellAnchor editAs="oneCell">
    <xdr:from>
      <xdr:col>14</xdr:col>
      <xdr:colOff>40177</xdr:colOff>
      <xdr:row>2</xdr:row>
      <xdr:rowOff>38101</xdr:rowOff>
    </xdr:from>
    <xdr:to>
      <xdr:col>15</xdr:col>
      <xdr:colOff>189271</xdr:colOff>
      <xdr:row>6</xdr:row>
      <xdr:rowOff>38101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5327" y="419101"/>
          <a:ext cx="758694" cy="76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142875</xdr:rowOff>
    </xdr:from>
    <xdr:to>
      <xdr:col>15</xdr:col>
      <xdr:colOff>114300</xdr:colOff>
      <xdr:row>20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248275" y="142875"/>
          <a:ext cx="4810125" cy="3790950"/>
        </a:xfrm>
        <a:prstGeom prst="rect">
          <a:avLst/>
        </a:prstGeom>
        <a:solidFill>
          <a:schemeClr val="bg1"/>
        </a:solidFill>
        <a:ln w="76200">
          <a:solidFill>
            <a:srgbClr val="00B0F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800" b="0">
              <a:solidFill>
                <a:schemeClr val="tx1"/>
              </a:solidFill>
              <a:latin typeface="+mn-lt"/>
            </a:rPr>
            <a:t>1. Используя меню "Ячейки" удалите из заказа строку с заказом №4 (Мышь)</a:t>
          </a:r>
        </a:p>
        <a:p>
          <a:pPr algn="l"/>
          <a:r>
            <a:rPr lang="ru-RU" sz="1800" b="0">
              <a:solidFill>
                <a:schemeClr val="tx1"/>
              </a:solidFill>
              <a:latin typeface="+mn-lt"/>
            </a:rPr>
            <a:t>2. Используя меню "Ячейки" добавьте 3 строки перед заказом №9 и скопируйте на них заказ №8 (</a:t>
          </a:r>
          <a:r>
            <a:rPr lang="en-US" sz="1800" b="0">
              <a:solidFill>
                <a:schemeClr val="tx1"/>
              </a:solidFill>
              <a:latin typeface="+mn-lt"/>
            </a:rPr>
            <a:t>USB </a:t>
          </a:r>
          <a:r>
            <a:rPr lang="ru-RU" sz="1800" b="0">
              <a:solidFill>
                <a:schemeClr val="tx1"/>
              </a:solidFill>
              <a:latin typeface="+mn-lt"/>
            </a:rPr>
            <a:t>Флешка)</a:t>
          </a:r>
        </a:p>
        <a:p>
          <a:pPr algn="l"/>
          <a:r>
            <a:rPr lang="ru-RU" sz="1800" b="0" baseline="0">
              <a:solidFill>
                <a:schemeClr val="tx1"/>
              </a:solidFill>
              <a:latin typeface="+mn-lt"/>
            </a:rPr>
            <a:t>3. Переменуйте людей в ячейках </a:t>
          </a:r>
          <a:r>
            <a:rPr lang="en-US" sz="1800" b="0" baseline="0">
              <a:solidFill>
                <a:schemeClr val="tx1"/>
              </a:solidFill>
              <a:latin typeface="+mn-lt"/>
            </a:rPr>
            <a:t>B9:B11 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в Борисов Е.Г., Жуков С.В. и Куликов П.Ф. соответственно</a:t>
          </a:r>
        </a:p>
        <a:p>
          <a:pPr algn="l"/>
          <a:r>
            <a:rPr lang="ru-RU" sz="1800" b="0" baseline="0">
              <a:solidFill>
                <a:schemeClr val="tx1"/>
              </a:solidFill>
              <a:latin typeface="+mn-lt"/>
            </a:rPr>
            <a:t>4. Обновите нумерацию в ячейках </a:t>
          </a:r>
          <a:r>
            <a:rPr lang="en-US" sz="1800" b="0" baseline="0">
              <a:solidFill>
                <a:schemeClr val="tx1"/>
              </a:solidFill>
              <a:latin typeface="+mn-lt"/>
            </a:rPr>
            <a:t>A2:A13</a:t>
          </a:r>
          <a:endParaRPr lang="ru-RU" sz="180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800" b="0" baseline="0">
              <a:solidFill>
                <a:schemeClr val="tx1"/>
              </a:solidFill>
              <a:latin typeface="+mn-lt"/>
            </a:rPr>
            <a:t>5. Посчитайте Итого: в ячейке </a:t>
          </a:r>
          <a:r>
            <a:rPr lang="en-US" sz="1800" b="0" baseline="0">
              <a:solidFill>
                <a:schemeClr val="tx1"/>
              </a:solidFill>
              <a:latin typeface="+mn-lt"/>
            </a:rPr>
            <a:t>D14 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используя формулу =СУММ</a:t>
          </a:r>
        </a:p>
        <a:p>
          <a:pPr algn="ctr"/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1</xdr:row>
      <xdr:rowOff>104775</xdr:rowOff>
    </xdr:from>
    <xdr:to>
      <xdr:col>25</xdr:col>
      <xdr:colOff>381000</xdr:colOff>
      <xdr:row>12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9163050" y="1905000"/>
          <a:ext cx="2514600" cy="21431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400" b="0">
              <a:solidFill>
                <a:schemeClr val="tx1"/>
              </a:solidFill>
              <a:latin typeface="+mn-lt"/>
            </a:rPr>
            <a:t>Используя инструмент</a:t>
          </a:r>
          <a:r>
            <a:rPr lang="ru-RU" sz="1400" b="0" baseline="0">
              <a:solidFill>
                <a:schemeClr val="tx1"/>
              </a:solidFill>
              <a:latin typeface="+mn-lt"/>
            </a:rPr>
            <a:t> "Условное форматирование" задайте ячейкам следующую заливку:</a:t>
          </a:r>
        </a:p>
        <a:p>
          <a:pPr algn="l"/>
          <a:r>
            <a:rPr lang="ru-RU" sz="1400" b="0" baseline="0">
              <a:solidFill>
                <a:schemeClr val="tx1"/>
              </a:solidFill>
              <a:latin typeface="+mn-lt"/>
            </a:rPr>
            <a:t>1) от 2,5 до 3,49 красный</a:t>
          </a:r>
        </a:p>
        <a:p>
          <a:pPr algn="l"/>
          <a:r>
            <a:rPr lang="ru-RU" sz="1400" b="0" baseline="0">
              <a:solidFill>
                <a:schemeClr val="tx1"/>
              </a:solidFill>
              <a:latin typeface="+mn-lt"/>
            </a:rPr>
            <a:t>2) от 3,5 до 4,49 желтый</a:t>
          </a:r>
        </a:p>
        <a:p>
          <a:pPr algn="l"/>
          <a:r>
            <a:rPr lang="ru-RU" sz="1400" b="0" baseline="0">
              <a:solidFill>
                <a:schemeClr val="tx1"/>
              </a:solidFill>
              <a:latin typeface="+mn-lt"/>
            </a:rPr>
            <a:t>3) от 4,49 до 5 зелёный</a:t>
          </a:r>
          <a:endParaRPr lang="ru-RU" sz="14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</xdr:row>
      <xdr:rowOff>171450</xdr:rowOff>
    </xdr:from>
    <xdr:to>
      <xdr:col>16</xdr:col>
      <xdr:colOff>371475</xdr:colOff>
      <xdr:row>13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819900" y="36195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С помощью Условного форматирования выделить повторения по столбцу Адрес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19051</xdr:colOff>
      <xdr:row>1</xdr:row>
      <xdr:rowOff>123825</xdr:rowOff>
    </xdr:from>
    <xdr:to>
      <xdr:col>19</xdr:col>
      <xdr:colOff>419101</xdr:colOff>
      <xdr:row>21</xdr:row>
      <xdr:rowOff>85725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724651" y="314325"/>
          <a:ext cx="5276850" cy="377190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Измените цвета в правилах форматирования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таблицы для каждого диапазона отдельно на соответствующий градиент синего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  <xdr:twoCellAnchor editAs="oneCell">
    <xdr:from>
      <xdr:col>13</xdr:col>
      <xdr:colOff>247650</xdr:colOff>
      <xdr:row>7</xdr:row>
      <xdr:rowOff>133350</xdr:rowOff>
    </xdr:from>
    <xdr:to>
      <xdr:col>17</xdr:col>
      <xdr:colOff>267043</xdr:colOff>
      <xdr:row>20</xdr:row>
      <xdr:rowOff>47959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2450" y="1466850"/>
          <a:ext cx="2457793" cy="239110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114300</xdr:rowOff>
    </xdr:from>
    <xdr:to>
      <xdr:col>12</xdr:col>
      <xdr:colOff>476250</xdr:colOff>
      <xdr:row>14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124575" y="304800"/>
          <a:ext cx="4810125" cy="2486025"/>
        </a:xfrm>
        <a:prstGeom prst="rect">
          <a:avLst/>
        </a:prstGeom>
        <a:solidFill>
          <a:schemeClr val="bg1"/>
        </a:solidFill>
        <a:ln w="76200">
          <a:solidFill>
            <a:srgbClr val="00B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900" b="0">
              <a:solidFill>
                <a:schemeClr val="tx1"/>
              </a:solidFill>
              <a:latin typeface="+mn-lt"/>
            </a:rPr>
            <a:t>Запоните столбец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D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5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:D13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используя функцию =СЦЕПИТЬ и данные представленные в диапазоне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A4:D13.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Для вставки произвольного текста в последовательность используйте символ кавычки, к примеру: ", ул.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" (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Shift+2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)</a:t>
          </a:r>
        </a:p>
        <a:p>
          <a:pPr algn="l"/>
          <a:endParaRPr lang="en-US" sz="190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900" b="0" baseline="0">
              <a:solidFill>
                <a:schemeClr val="tx1"/>
              </a:solidFill>
              <a:latin typeface="+mn-lt"/>
            </a:rPr>
            <a:t>Пример представлен в ячейке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D4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6</xdr:col>
      <xdr:colOff>1562100</xdr:colOff>
      <xdr:row>5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52400" y="104775"/>
          <a:ext cx="8839200" cy="962025"/>
        </a:xfrm>
        <a:prstGeom prst="rect">
          <a:avLst/>
        </a:prstGeom>
        <a:solidFill>
          <a:schemeClr val="bg1"/>
        </a:solidFill>
        <a:ln w="76200">
          <a:solidFill>
            <a:srgbClr val="00B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>
              <a:solidFill>
                <a:schemeClr val="tx1"/>
              </a:solidFill>
              <a:latin typeface="+mn-lt"/>
            </a:rPr>
            <a:t>1. Разбить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ФИО на Фамилия, Имя и Отчество используя инструмент "Данные" - "Текст по столбцам"</a:t>
          </a:r>
        </a:p>
        <a:p>
          <a:pPr algn="ctr"/>
          <a:r>
            <a:rPr lang="ru-RU" sz="1600" b="0" baseline="0">
              <a:solidFill>
                <a:schemeClr val="tx1"/>
              </a:solidFill>
              <a:latin typeface="+mn-lt"/>
            </a:rPr>
            <a:t>2. Заполнить первую букву имени и фамилии используя функцию =ЛЕВСИМВ</a:t>
          </a:r>
        </a:p>
        <a:p>
          <a:pPr algn="ctr"/>
          <a:r>
            <a:rPr lang="ru-RU" sz="1600" b="0" baseline="0">
              <a:solidFill>
                <a:schemeClr val="tx1"/>
              </a:solidFill>
              <a:latin typeface="+mn-lt"/>
            </a:rPr>
            <a:t>3. Оформить столбец 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G9:G22 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в формате Фамилия И. О. используя функцию =СЦЕПИТЬ</a:t>
          </a:r>
          <a:endParaRPr lang="ru-RU" sz="16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8</xdr:col>
      <xdr:colOff>504825</xdr:colOff>
      <xdr:row>4</xdr:row>
      <xdr:rowOff>66675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33350" y="95250"/>
          <a:ext cx="5743575" cy="733425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1) Используя инструмент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"Данные" - "Текст по столбцам" заполнить столбцы Код и Номер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</xdr:row>
      <xdr:rowOff>123825</xdr:rowOff>
    </xdr:from>
    <xdr:to>
      <xdr:col>16</xdr:col>
      <xdr:colOff>419100</xdr:colOff>
      <xdr:row>12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15150" y="31432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Выделите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2 ячейки </a:t>
          </a:r>
          <a:r>
            <a:rPr lang="en-US" sz="1900" b="1" baseline="0">
              <a:solidFill>
                <a:schemeClr val="tx1"/>
              </a:solidFill>
              <a:latin typeface="+mn-lt"/>
            </a:rPr>
            <a:t>B2:B3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И с помощью маркера автозаполнения заполните ячейки </a:t>
          </a:r>
          <a:r>
            <a:rPr lang="en-US" sz="1900" b="1" baseline="0">
              <a:solidFill>
                <a:schemeClr val="tx1"/>
              </a:solidFill>
              <a:latin typeface="+mn-lt"/>
            </a:rPr>
            <a:t>B4:B21</a:t>
          </a:r>
          <a:endParaRPr lang="ru-RU" sz="1900" b="1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95250</xdr:rowOff>
    </xdr:from>
    <xdr:to>
      <xdr:col>16</xdr:col>
      <xdr:colOff>438150</xdr:colOff>
      <xdr:row>12</xdr:row>
      <xdr:rowOff>142875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296025" y="28575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1">
              <a:solidFill>
                <a:schemeClr val="tx1"/>
              </a:solidFill>
              <a:latin typeface="+mn-lt"/>
            </a:rPr>
            <a:t>Сортировка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 в алфавитном порядке</a:t>
          </a:r>
          <a:endParaRPr lang="en-US" sz="1900" b="1">
            <a:solidFill>
              <a:schemeClr val="tx1"/>
            </a:solidFill>
            <a:latin typeface="+mn-lt"/>
          </a:endParaRPr>
        </a:p>
        <a:p>
          <a:pPr algn="ctr"/>
          <a:endParaRPr lang="en-US" sz="19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Установите курсор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на произвольную ячейку таблицу и отсортируйте список по фамилиям (в алфовитном порядке)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1</xdr:row>
      <xdr:rowOff>95250</xdr:rowOff>
    </xdr:from>
    <xdr:to>
      <xdr:col>16</xdr:col>
      <xdr:colOff>438150</xdr:colOff>
      <xdr:row>12</xdr:row>
      <xdr:rowOff>142875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6296025" y="28575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Сортировка по 2 ключам</a:t>
          </a:r>
        </a:p>
        <a:p>
          <a:pPr algn="ctr"/>
          <a:endParaRPr lang="ru-RU" sz="19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Установите курсор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на произвольную ячейку таблицу и отсортируйте список по 2 ключам: Город (А-Я), Возраст (По возрастанию)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</xdr:row>
      <xdr:rowOff>95250</xdr:rowOff>
    </xdr:from>
    <xdr:to>
      <xdr:col>16</xdr:col>
      <xdr:colOff>438150</xdr:colOff>
      <xdr:row>12</xdr:row>
      <xdr:rowOff>142875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315200" y="285750"/>
          <a:ext cx="3790950" cy="214312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Установите курсор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на произвольную ячейку таблицу и отсортируйте список по цветам указанным в примере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76200</xdr:rowOff>
    </xdr:from>
    <xdr:to>
      <xdr:col>17</xdr:col>
      <xdr:colOff>66675</xdr:colOff>
      <xdr:row>12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34150" y="26670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Установите курсор на произвольную ячейку таблицу и нажмите "Данные"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- "Фильтр".</a:t>
          </a: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Выберите всех мужчин, скопируйте получившуюся таблицу на лист "Фильтр по 1 ключу (ответ)" используя опцию "сохранить ширину столбцов оригинала"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</xdr:row>
      <xdr:rowOff>76201</xdr:rowOff>
    </xdr:from>
    <xdr:to>
      <xdr:col>17</xdr:col>
      <xdr:colOff>66675</xdr:colOff>
      <xdr:row>15</xdr:row>
      <xdr:rowOff>76201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/>
      </xdr:nvSpPr>
      <xdr:spPr>
        <a:xfrm>
          <a:off x="6534150" y="266701"/>
          <a:ext cx="4810125" cy="266700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Установите курсор на произвольную ячейку таблицу и нажмите "Данные"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- "Фильтр".</a:t>
          </a: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Выберите всех женщин, фамилии которых начинаются на  букву "Л", скопируйте получившуюся таблицу на лист "Фильтр по 2 ключам (ответ)" используя опцию "сохранить ширину столбцов оригинала"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104775</xdr:rowOff>
    </xdr:from>
    <xdr:to>
      <xdr:col>13</xdr:col>
      <xdr:colOff>95250</xdr:colOff>
      <xdr:row>12</xdr:row>
      <xdr:rowOff>152400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4067175" y="29527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1">
              <a:lumMod val="75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вкладку "Данные" - "Работа с данными" - "Удалить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дубликаты" удалите повторяющиеся записи в таблице </a:t>
          </a:r>
          <a:r>
            <a:rPr lang="en-US" sz="1900" b="0" baseline="0">
              <a:solidFill>
                <a:schemeClr val="tx1"/>
              </a:solidFill>
              <a:latin typeface="+mn-lt"/>
            </a:rPr>
            <a:t>A2:C22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186943</xdr:colOff>
      <xdr:row>0</xdr:row>
      <xdr:rowOff>88694</xdr:rowOff>
    </xdr:from>
    <xdr:to>
      <xdr:col>8</xdr:col>
      <xdr:colOff>622788</xdr:colOff>
      <xdr:row>3</xdr:row>
      <xdr:rowOff>136071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186943" y="88694"/>
          <a:ext cx="6099557" cy="618877"/>
        </a:xfrm>
        <a:prstGeom prst="rect">
          <a:avLst/>
        </a:prstGeom>
        <a:solidFill>
          <a:schemeClr val="bg1"/>
        </a:solidFill>
        <a:ln w="76200">
          <a:solidFill>
            <a:schemeClr val="accent3">
              <a:lumMod val="40000"/>
              <a:lumOff val="6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>
              <a:solidFill>
                <a:schemeClr val="tx1"/>
              </a:solidFill>
              <a:latin typeface="+mn-lt"/>
            </a:rPr>
            <a:t>Подберите масштаб листа таким образом, что бы на экран вмещались названия всех столбцов таблицы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186943</xdr:colOff>
      <xdr:row>0</xdr:row>
      <xdr:rowOff>88694</xdr:rowOff>
    </xdr:from>
    <xdr:to>
      <xdr:col>8</xdr:col>
      <xdr:colOff>622788</xdr:colOff>
      <xdr:row>3</xdr:row>
      <xdr:rowOff>136071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86943" y="88694"/>
          <a:ext cx="6093695" cy="618877"/>
        </a:xfrm>
        <a:prstGeom prst="rect">
          <a:avLst/>
        </a:prstGeom>
        <a:solidFill>
          <a:schemeClr val="bg1"/>
        </a:solidFill>
        <a:ln w="76200">
          <a:solidFill>
            <a:schemeClr val="accent3">
              <a:lumMod val="75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="0">
              <a:solidFill>
                <a:schemeClr val="tx1"/>
              </a:solidFill>
              <a:latin typeface="+mn-lt"/>
            </a:rPr>
            <a:t>Установите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курсор на ячейку </a:t>
          </a:r>
          <a:r>
            <a:rPr lang="en-US" sz="1100" b="1" baseline="0">
              <a:solidFill>
                <a:schemeClr val="tx1"/>
              </a:solidFill>
              <a:latin typeface="+mn-lt"/>
            </a:rPr>
            <a:t>B</a:t>
          </a:r>
          <a:r>
            <a:rPr lang="ru-RU" sz="1100" b="1" baseline="0">
              <a:solidFill>
                <a:schemeClr val="tx1"/>
              </a:solidFill>
              <a:latin typeface="+mn-lt"/>
            </a:rPr>
            <a:t>6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и выберите "Вид" - "Закрепить области" - "Закрепить области". В таком случае, при пролистывании таблицы у Вас закрепятся области выше и левее выделенной ячейки, в данном случае заголовок сверху и номера слева</a:t>
          </a:r>
          <a:endParaRPr lang="ru-RU" sz="11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266700</xdr:rowOff>
    </xdr:from>
    <xdr:to>
      <xdr:col>17</xdr:col>
      <xdr:colOff>590550</xdr:colOff>
      <xdr:row>21</xdr:row>
      <xdr:rowOff>142875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7181850" y="266700"/>
          <a:ext cx="6429375" cy="406717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Формула "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ЕСЛИ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" в 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Excel - 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это логическая функция, которая позволяет выполнять условное выполнение действий на основе заданного условия. </a:t>
          </a:r>
        </a:p>
        <a:p>
          <a:pPr algn="l"/>
          <a:endParaRPr lang="ru-RU" sz="160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Формула "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ЕСЛИ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" имеет три аргумента:</a:t>
          </a:r>
        </a:p>
        <a:p>
          <a:pPr algn="l"/>
          <a:r>
            <a:rPr lang="ru-RU" sz="1600" b="1" baseline="0">
              <a:solidFill>
                <a:srgbClr val="FFC000"/>
              </a:solidFill>
              <a:latin typeface="+mn-lt"/>
            </a:rPr>
            <a:t>Логическое_условие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- это проверка, которая должна быть верной или ложной.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Если логическое условие </a:t>
          </a:r>
          <a:r>
            <a:rPr lang="ru-RU" sz="1600" b="1" baseline="0">
              <a:solidFill>
                <a:srgbClr val="00B050"/>
              </a:solidFill>
              <a:latin typeface="+mn-lt"/>
            </a:rPr>
            <a:t>истинно, то выполняется значение_если_истина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</a:t>
          </a:r>
          <a:r>
            <a:rPr lang="ru-RU" sz="1600" b="1" baseline="0">
              <a:solidFill>
                <a:srgbClr val="C00000"/>
              </a:solidFill>
              <a:latin typeface="+mn-lt"/>
            </a:rPr>
            <a:t>если ложно - значение_если_ложь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.</a:t>
          </a:r>
        </a:p>
        <a:p>
          <a:pPr algn="l"/>
          <a:endParaRPr lang="ru-RU" sz="160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600" b="1" baseline="0">
              <a:solidFill>
                <a:schemeClr val="tx1"/>
              </a:solidFill>
              <a:latin typeface="+mn-lt"/>
            </a:rPr>
            <a:t>Посчитайте Фонд Оплаты Труда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1) При заполнения столбца Коэффицент,</a:t>
          </a:r>
          <a:r>
            <a:rPr lang="en-US" sz="16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используйте функцию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ЕСЛИ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указажите, в случае если Отработанное время </a:t>
          </a:r>
          <a:r>
            <a:rPr lang="en-US" sz="1600" b="1" baseline="0">
              <a:solidFill>
                <a:schemeClr val="tx1"/>
              </a:solidFill>
              <a:latin typeface="+mn-lt"/>
            </a:rPr>
            <a:t>&gt;160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значение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1,2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в противном случае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1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2)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З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=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С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*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ОВ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 * </a:t>
          </a:r>
          <a:r>
            <a:rPr lang="ru-RU" sz="1600" b="1" baseline="0">
              <a:solidFill>
                <a:schemeClr val="tx1"/>
              </a:solidFill>
              <a:latin typeface="+mn-lt"/>
            </a:rPr>
            <a:t>К</a:t>
          </a:r>
        </a:p>
        <a:p>
          <a:pPr algn="l"/>
          <a:r>
            <a:rPr lang="ru-RU" sz="1600" b="0" baseline="0">
              <a:solidFill>
                <a:schemeClr val="tx1"/>
              </a:solidFill>
              <a:latin typeface="+mn-lt"/>
            </a:rPr>
            <a:t>3) Заполните ячейку </a:t>
          </a:r>
          <a:r>
            <a:rPr lang="en-US" sz="1600" b="1" baseline="0">
              <a:solidFill>
                <a:schemeClr val="tx1"/>
              </a:solidFill>
              <a:latin typeface="+mn-lt"/>
            </a:rPr>
            <a:t>G22</a:t>
          </a:r>
          <a:r>
            <a:rPr lang="ru-RU" sz="1600" b="0" baseline="0">
              <a:solidFill>
                <a:schemeClr val="tx1"/>
              </a:solidFill>
              <a:latin typeface="+mn-lt"/>
            </a:rPr>
            <a:t>, просуммировав столбец </a:t>
          </a:r>
          <a:r>
            <a:rPr lang="en-US" sz="1600" b="1" baseline="0">
              <a:solidFill>
                <a:schemeClr val="tx1"/>
              </a:solidFill>
              <a:latin typeface="+mn-lt"/>
            </a:rPr>
            <a:t>G2:G21</a:t>
          </a:r>
          <a:endParaRPr lang="ru-RU" sz="1600" b="1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1</xdr:row>
      <xdr:rowOff>152400</xdr:rowOff>
    </xdr:from>
    <xdr:to>
      <xdr:col>15</xdr:col>
      <xdr:colOff>400051</xdr:colOff>
      <xdr:row>14</xdr:row>
      <xdr:rowOff>161925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7400926" y="342900"/>
          <a:ext cx="4610100" cy="2486025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столбце </a:t>
          </a:r>
          <a:r>
            <a:rPr lang="en-US" sz="1900" b="1" baseline="0">
              <a:solidFill>
                <a:schemeClr val="tx1"/>
              </a:solidFill>
              <a:latin typeface="+mn-lt"/>
            </a:rPr>
            <a:t>F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5</a:t>
          </a:r>
          <a:r>
            <a:rPr lang="en-US" sz="1900" b="1" baseline="0">
              <a:solidFill>
                <a:schemeClr val="tx1"/>
              </a:solidFill>
              <a:latin typeface="+mn-lt"/>
            </a:rPr>
            <a:t>:F19 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подсчитайте сумму баллов, набранную каждым абитуриентом</a:t>
          </a:r>
          <a:endParaRPr lang="en-US" sz="1900" b="0" baseline="0">
            <a:solidFill>
              <a:schemeClr val="tx1"/>
            </a:solidFill>
            <a:latin typeface="+mn-lt"/>
          </a:endParaRPr>
        </a:p>
        <a:p>
          <a:pPr algn="ctr"/>
          <a:endParaRPr lang="ru-RU" sz="19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Если сумма баллов больше либо равна проходному баллу, то в столбце Итог выведите 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Зачислен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, в противном случае </a:t>
          </a:r>
          <a:r>
            <a:rPr lang="ru-RU" sz="1900" b="1" baseline="0">
              <a:solidFill>
                <a:schemeClr val="tx1"/>
              </a:solidFill>
              <a:latin typeface="+mn-lt"/>
            </a:rPr>
            <a:t>Не зачислен</a:t>
          </a:r>
          <a:endParaRPr lang="ru-RU" sz="1900" b="1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123825</xdr:rowOff>
    </xdr:from>
    <xdr:to>
      <xdr:col>19</xdr:col>
      <xdr:colOff>419100</xdr:colOff>
      <xdr:row>12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91375" y="31432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Выделите 2 ячейки </a:t>
          </a:r>
          <a:r>
            <a:rPr lang="en-US" sz="1900" b="0">
              <a:solidFill>
                <a:schemeClr val="tx1"/>
              </a:solidFill>
              <a:latin typeface="+mn-lt"/>
            </a:rPr>
            <a:t>B5:C5 </a:t>
          </a:r>
          <a:r>
            <a:rPr lang="ru-RU" sz="1900" b="0">
              <a:solidFill>
                <a:schemeClr val="tx1"/>
              </a:solidFill>
              <a:latin typeface="+mn-lt"/>
            </a:rPr>
            <a:t>И с помощью маркера автозаполнения заполните ячейки </a:t>
          </a:r>
          <a:r>
            <a:rPr lang="en-US" sz="1900" b="0">
              <a:solidFill>
                <a:schemeClr val="tx1"/>
              </a:solidFill>
              <a:latin typeface="+mn-lt"/>
            </a:rPr>
            <a:t>D5:J5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0</xdr:row>
      <xdr:rowOff>142874</xdr:rowOff>
    </xdr:from>
    <xdr:to>
      <xdr:col>13</xdr:col>
      <xdr:colOff>133350</xdr:colOff>
      <xdr:row>15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8010525" y="142874"/>
          <a:ext cx="4048125" cy="2933701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100" b="0">
              <a:solidFill>
                <a:schemeClr val="tx1"/>
              </a:solidFill>
              <a:latin typeface="+mn-lt"/>
            </a:rPr>
            <a:t>1) Заполните столбец "Мягкий сценарий выдачии премии" следующим образом: если стаж больше 10 лет ИЛИ выполнение плана больше 90% (выполняется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100" b="0">
              <a:solidFill>
                <a:schemeClr val="tx1"/>
              </a:solidFill>
              <a:latin typeface="+mn-lt"/>
            </a:rPr>
            <a:t>хотя бы одно условие), назначается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премия в размере</a:t>
          </a:r>
          <a:r>
            <a:rPr lang="ru-RU" sz="1100" b="0">
              <a:solidFill>
                <a:schemeClr val="tx1"/>
              </a:solidFill>
              <a:latin typeface="+mn-lt"/>
            </a:rPr>
            <a:t> 15% от оклада, иначе премия 0.</a:t>
          </a:r>
        </a:p>
        <a:p>
          <a:pPr algn="l"/>
          <a:r>
            <a:rPr lang="ru-RU" sz="1100" b="0">
              <a:solidFill>
                <a:schemeClr val="tx1"/>
              </a:solidFill>
              <a:latin typeface="+mn-lt"/>
            </a:rPr>
            <a:t>(формула ЕСЛИ и ИЛИ)</a:t>
          </a:r>
        </a:p>
        <a:p>
          <a:pPr algn="l"/>
          <a:endParaRPr lang="ru-RU" sz="11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100" b="0">
              <a:solidFill>
                <a:schemeClr val="tx1"/>
              </a:solidFill>
              <a:latin typeface="+mn-lt"/>
            </a:rPr>
            <a:t>2) Заполните столбец "Жёсткий сценарий выдачии премии" следующим образом: если стаж больше 10 лет И выполнение плана больше 90% (выполняются обы условия), назначается премия в размере 15% от оклада, иначе премия 0.</a:t>
          </a:r>
        </a:p>
        <a:p>
          <a:pPr algn="l"/>
          <a:r>
            <a:rPr lang="ru-RU" sz="1100" b="0">
              <a:solidFill>
                <a:schemeClr val="tx1"/>
              </a:solidFill>
              <a:latin typeface="+mn-lt"/>
            </a:rPr>
            <a:t>(формула ЕСЛИ и И)</a:t>
          </a:r>
        </a:p>
        <a:p>
          <a:pPr algn="l"/>
          <a:endParaRPr lang="ru-RU" sz="11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100" b="0">
              <a:solidFill>
                <a:schemeClr val="tx1"/>
              </a:solidFill>
              <a:latin typeface="+mn-lt"/>
            </a:rPr>
            <a:t>3) Заполнить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ячейки 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K17, K18 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как сумму столбцов 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F2:F21 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и 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G2:G21 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соответственно. </a:t>
          </a:r>
          <a:r>
            <a:rPr lang="ru-RU" sz="1100" b="0">
              <a:solidFill>
                <a:schemeClr val="tx1"/>
              </a:solidFill>
              <a:latin typeface="+mn-lt"/>
            </a:rPr>
            <a:t>Сравнить полученные значения посчитав</a:t>
          </a:r>
          <a:r>
            <a:rPr lang="ru-RU" sz="1100" b="0" baseline="0">
              <a:solidFill>
                <a:schemeClr val="tx1"/>
              </a:solidFill>
              <a:latin typeface="+mn-lt"/>
            </a:rPr>
            <a:t> разницу мягкого и жесткого сценариев в ячейке </a:t>
          </a:r>
          <a:r>
            <a:rPr lang="en-US" sz="1100" b="0" baseline="0">
              <a:solidFill>
                <a:schemeClr val="tx1"/>
              </a:solidFill>
              <a:latin typeface="+mn-lt"/>
            </a:rPr>
            <a:t>K19</a:t>
          </a:r>
          <a:endParaRPr lang="ru-RU" sz="11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</xdr:row>
      <xdr:rowOff>171450</xdr:rowOff>
    </xdr:from>
    <xdr:to>
      <xdr:col>15</xdr:col>
      <xdr:colOff>209550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5762625" y="361950"/>
          <a:ext cx="4810125" cy="3448050"/>
        </a:xfrm>
        <a:prstGeom prst="rect">
          <a:avLst/>
        </a:prstGeom>
        <a:solidFill>
          <a:schemeClr val="bg1"/>
        </a:solidFill>
        <a:ln w="76200">
          <a:solidFill>
            <a:schemeClr val="accent2">
              <a:lumMod val="75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Используя вложение одной функции ЕСЛИ в другую, заполнить столбец Надбавка в соответствии с условиями:</a:t>
          </a: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1) Стаж больше 10 лет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- </a:t>
          </a:r>
          <a:r>
            <a:rPr lang="ru-RU" sz="1800" b="0">
              <a:solidFill>
                <a:schemeClr val="tx1"/>
              </a:solidFill>
              <a:latin typeface="+mn-lt"/>
            </a:rPr>
            <a:t>надбавка 10000</a:t>
          </a: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2) Стаж меньше 10 лет, но больше 5, то надбавка 5000</a:t>
          </a: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3) Стаж меньше 5 лет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- надбавка 0</a:t>
          </a:r>
          <a:endParaRPr lang="ru-RU" sz="18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38101</xdr:rowOff>
    </xdr:from>
    <xdr:to>
      <xdr:col>11</xdr:col>
      <xdr:colOff>95249</xdr:colOff>
      <xdr:row>12</xdr:row>
      <xdr:rowOff>152401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>
          <a:off x="6943724" y="228601"/>
          <a:ext cx="4752975" cy="220980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формулу </a:t>
          </a:r>
          <a:r>
            <a:rPr lang="ru-RU" sz="1900" b="1">
              <a:solidFill>
                <a:schemeClr val="tx1"/>
              </a:solidFill>
              <a:latin typeface="+mn-lt"/>
            </a:rPr>
            <a:t>СЧЁТЕСЛИ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посчитать и заполнить поля, выделенные жёлтым.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38101</xdr:rowOff>
    </xdr:from>
    <xdr:to>
      <xdr:col>11</xdr:col>
      <xdr:colOff>95249</xdr:colOff>
      <xdr:row>12</xdr:row>
      <xdr:rowOff>152401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6638924" y="228601"/>
          <a:ext cx="4991100" cy="2209800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формулу </a:t>
          </a:r>
          <a:r>
            <a:rPr lang="ru-RU" sz="1900" b="1">
              <a:solidFill>
                <a:schemeClr val="tx1"/>
              </a:solidFill>
              <a:latin typeface="+mn-lt"/>
            </a:rPr>
            <a:t>СЧЁТЕСЛИМН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посчитать и заполнить поля, выделенные жёлтым.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38101</xdr:rowOff>
    </xdr:from>
    <xdr:to>
      <xdr:col>11</xdr:col>
      <xdr:colOff>95249</xdr:colOff>
      <xdr:row>12</xdr:row>
      <xdr:rowOff>152401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6638924" y="228601"/>
          <a:ext cx="4991100" cy="2209800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40000"/>
              <a:lumOff val="6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формулу СУММЕСЛИ, посчитать и заполнить поля, выделенные жёлтым.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</xdr:colOff>
      <xdr:row>1</xdr:row>
      <xdr:rowOff>38101</xdr:rowOff>
    </xdr:from>
    <xdr:to>
      <xdr:col>11</xdr:col>
      <xdr:colOff>95249</xdr:colOff>
      <xdr:row>12</xdr:row>
      <xdr:rowOff>152401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6638924" y="228601"/>
          <a:ext cx="4991100" cy="2209800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формулу </a:t>
          </a:r>
          <a:r>
            <a:rPr lang="ru-RU" sz="1900" b="1">
              <a:solidFill>
                <a:schemeClr val="tx1"/>
              </a:solidFill>
              <a:latin typeface="+mn-lt"/>
            </a:rPr>
            <a:t>СУММЕСЛИМН</a:t>
          </a:r>
          <a:r>
            <a:rPr lang="ru-RU" sz="1900" b="0">
              <a:solidFill>
                <a:schemeClr val="tx1"/>
              </a:solidFill>
              <a:latin typeface="+mn-lt"/>
            </a:rPr>
            <a:t>, посчитать и заполнить поля, выделенные жёлтым.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0</xdr:row>
      <xdr:rowOff>171450</xdr:rowOff>
    </xdr:from>
    <xdr:to>
      <xdr:col>14</xdr:col>
      <xdr:colOff>200024</xdr:colOff>
      <xdr:row>16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9429749" y="171450"/>
          <a:ext cx="2562225" cy="2971800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Заказ состоит из нескольких Потребности по </a:t>
          </a:r>
          <a:r>
            <a:rPr lang="en-US" sz="1200" b="0">
              <a:solidFill>
                <a:schemeClr val="tx1"/>
              </a:solidFill>
              <a:latin typeface="+mn-lt"/>
            </a:rPr>
            <a:t>ID</a:t>
          </a:r>
          <a:r>
            <a:rPr lang="ru-RU" sz="1200" b="0">
              <a:solidFill>
                <a:schemeClr val="tx1"/>
              </a:solidFill>
              <a:latin typeface="+mn-lt"/>
            </a:rPr>
            <a:t> и их количества. Цены заданы в Прайс-листе.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1) Используя функцию ВПР, точное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совпаление 0, </a:t>
          </a:r>
          <a:r>
            <a:rPr lang="ru-RU" sz="1200" b="0">
              <a:solidFill>
                <a:schemeClr val="tx1"/>
              </a:solidFill>
              <a:latin typeface="+mn-lt"/>
            </a:rPr>
            <a:t>заполните столбец "Наименование" и "Цена за единицу"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2) Вычислите столбец "Общая цена" как произведение колличества и цены за единицу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endParaRPr lang="ru-RU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3) Посчитайте Итого как сумму диапазона</a:t>
          </a:r>
          <a:r>
            <a:rPr lang="ru-RU" sz="1200" b="0" baseline="0">
              <a:solidFill>
                <a:schemeClr val="tx1"/>
              </a:solidFill>
              <a:latin typeface="+mn-lt"/>
            </a:rPr>
            <a:t> </a:t>
          </a:r>
          <a:r>
            <a:rPr lang="en-US" sz="1200" b="0" baseline="0">
              <a:solidFill>
                <a:schemeClr val="tx1"/>
              </a:solidFill>
              <a:latin typeface="+mn-lt"/>
            </a:rPr>
            <a:t>F2:F8</a:t>
          </a:r>
          <a:r>
            <a:rPr lang="ru-RU" sz="1200" b="0">
              <a:solidFill>
                <a:schemeClr val="tx1"/>
              </a:solidFill>
              <a:latin typeface="+mn-lt"/>
            </a:rPr>
            <a:t>.</a:t>
          </a:r>
        </a:p>
        <a:p>
          <a:pPr algn="ctr"/>
          <a:endParaRPr lang="ru-RU" sz="1200" b="0">
            <a:solidFill>
              <a:srgbClr val="FF0000"/>
            </a:solidFill>
            <a:latin typeface="+mn-lt"/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1</xdr:row>
      <xdr:rowOff>123825</xdr:rowOff>
    </xdr:from>
    <xdr:to>
      <xdr:col>16</xdr:col>
      <xdr:colOff>314325</xdr:colOff>
      <xdr:row>12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6219825" y="314325"/>
          <a:ext cx="5381625" cy="2143125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</a:t>
          </a:r>
          <a:r>
            <a:rPr lang="ru-RU" sz="1900" b="1">
              <a:solidFill>
                <a:schemeClr val="tx1"/>
              </a:solidFill>
              <a:latin typeface="+mn-lt"/>
            </a:rPr>
            <a:t>ВПР</a:t>
          </a:r>
          <a:r>
            <a:rPr lang="ru-RU" sz="1900" b="0">
              <a:solidFill>
                <a:schemeClr val="tx1"/>
              </a:solidFill>
              <a:latin typeface="+mn-lt"/>
            </a:rPr>
            <a:t> (1 приблизительное совпадение) заполните столбец Оценка Таблицы соответствия баллов оценке используя значения,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заданные в таблице Критерий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</xdr:row>
      <xdr:rowOff>114300</xdr:rowOff>
    </xdr:from>
    <xdr:to>
      <xdr:col>14</xdr:col>
      <xdr:colOff>342900</xdr:colOff>
      <xdr:row>19</xdr:row>
      <xdr:rowOff>19050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8286750" y="304800"/>
          <a:ext cx="3695700" cy="3333750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Используя функцию ГПР (точное совпадение 0), заполнить столбец Оклад.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7</xdr:row>
      <xdr:rowOff>76200</xdr:rowOff>
    </xdr:from>
    <xdr:to>
      <xdr:col>10</xdr:col>
      <xdr:colOff>266700</xdr:colOff>
      <xdr:row>18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5695950" y="1409700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chemeClr val="accent6">
              <a:lumMod val="20000"/>
              <a:lumOff val="80000"/>
            </a:schemeClr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Заполните столбец Оклад, учитывая Должность работника и Номер филиала.</a:t>
          </a: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При решении необходимо использовать комбинацию функций ВПР и ЕСЛИ.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1</xdr:row>
      <xdr:rowOff>104775</xdr:rowOff>
    </xdr:from>
    <xdr:to>
      <xdr:col>18</xdr:col>
      <xdr:colOff>390525</xdr:colOff>
      <xdr:row>21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86575" y="295275"/>
          <a:ext cx="4810125" cy="3733800"/>
        </a:xfrm>
        <a:prstGeom prst="rect">
          <a:avLst/>
        </a:prstGeom>
        <a:solidFill>
          <a:schemeClr val="bg1"/>
        </a:solidFill>
        <a:ln w="76200">
          <a:solidFill>
            <a:srgbClr val="92D05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С помощью "протягивания" заполните все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800" b="1" baseline="0">
              <a:solidFill>
                <a:schemeClr val="tx1"/>
              </a:solidFill>
              <a:latin typeface="+mn-lt"/>
            </a:rPr>
            <a:t>рабочие даты 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и </a:t>
          </a:r>
          <a:r>
            <a:rPr lang="ru-RU" sz="1800" b="1" baseline="0">
              <a:solidFill>
                <a:schemeClr val="tx1"/>
              </a:solidFill>
              <a:latin typeface="+mn-lt"/>
            </a:rPr>
            <a:t>рабочие дни 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недели в сентябре 2023 года</a:t>
          </a:r>
          <a:r>
            <a:rPr lang="en-US" sz="1800" b="0" baseline="0">
              <a:solidFill>
                <a:schemeClr val="tx1"/>
              </a:solidFill>
              <a:latin typeface="+mn-lt"/>
            </a:rPr>
            <a:t>.</a:t>
          </a:r>
        </a:p>
        <a:p>
          <a:pPr algn="ctr"/>
          <a:endParaRPr lang="en-US" sz="18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Выделите ячейку </a:t>
          </a:r>
          <a:r>
            <a:rPr lang="en-US" sz="1800" b="1">
              <a:solidFill>
                <a:schemeClr val="tx1"/>
              </a:solidFill>
              <a:latin typeface="+mn-lt"/>
            </a:rPr>
            <a:t>A2</a:t>
          </a:r>
          <a:r>
            <a:rPr lang="en-US" sz="1800" b="0">
              <a:solidFill>
                <a:schemeClr val="tx1"/>
              </a:solidFill>
              <a:latin typeface="+mn-lt"/>
            </a:rPr>
            <a:t> </a:t>
          </a:r>
          <a:r>
            <a:rPr lang="ru-RU" sz="1800" b="0">
              <a:solidFill>
                <a:schemeClr val="tx1"/>
              </a:solidFill>
              <a:latin typeface="+mn-lt"/>
            </a:rPr>
            <a:t>И с помощью маркера автозаполнения удерживая </a:t>
          </a:r>
          <a:r>
            <a:rPr lang="ru-RU" sz="1800" b="1" u="none">
              <a:solidFill>
                <a:schemeClr val="tx1"/>
              </a:solidFill>
              <a:latin typeface="+mn-lt"/>
            </a:rPr>
            <a:t>ПРАВУЮ</a:t>
          </a:r>
          <a:r>
            <a:rPr lang="ru-RU" sz="1800" b="0">
              <a:solidFill>
                <a:schemeClr val="tx1"/>
              </a:solidFill>
              <a:latin typeface="+mn-lt"/>
            </a:rPr>
            <a:t> кнопку заполните ячейки </a:t>
          </a:r>
          <a:r>
            <a:rPr lang="en-US" sz="1800" b="1">
              <a:solidFill>
                <a:schemeClr val="tx1"/>
              </a:solidFill>
              <a:latin typeface="+mn-lt"/>
            </a:rPr>
            <a:t>A3:A22</a:t>
          </a:r>
          <a:r>
            <a:rPr lang="ru-RU" sz="1800" b="0">
              <a:solidFill>
                <a:schemeClr val="tx1"/>
              </a:solidFill>
              <a:latin typeface="+mn-lt"/>
            </a:rPr>
            <a:t>,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отпустив выберите "</a:t>
          </a:r>
          <a:r>
            <a:rPr lang="ru-RU" sz="1800" b="1" i="1" baseline="0">
              <a:solidFill>
                <a:schemeClr val="tx1"/>
              </a:solidFill>
              <a:latin typeface="+mn-lt"/>
            </a:rPr>
            <a:t>Заполнить по рабочим дням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"</a:t>
          </a:r>
        </a:p>
        <a:p>
          <a:pPr algn="ctr"/>
          <a:r>
            <a:rPr lang="ru-RU" sz="1800" b="0" baseline="0">
              <a:solidFill>
                <a:schemeClr val="tx1"/>
              </a:solidFill>
              <a:latin typeface="+mn-lt"/>
            </a:rPr>
            <a:t> </a:t>
          </a:r>
          <a:endParaRPr lang="en-US" sz="18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800" b="0">
              <a:solidFill>
                <a:schemeClr val="tx1"/>
              </a:solidFill>
              <a:latin typeface="+mn-lt"/>
            </a:rPr>
            <a:t>Аналогично</a:t>
          </a:r>
          <a:r>
            <a:rPr lang="ru-RU" sz="1800" b="0" baseline="0">
              <a:solidFill>
                <a:schemeClr val="tx1"/>
              </a:solidFill>
              <a:latin typeface="+mn-lt"/>
            </a:rPr>
            <a:t> для</a:t>
          </a:r>
          <a:r>
            <a:rPr lang="ru-RU" sz="1800" b="0">
              <a:solidFill>
                <a:schemeClr val="tx1"/>
              </a:solidFill>
              <a:latin typeface="+mn-lt"/>
            </a:rPr>
            <a:t> ячейки </a:t>
          </a:r>
          <a:r>
            <a:rPr lang="en-US" sz="1800" b="0">
              <a:solidFill>
                <a:schemeClr val="tx1"/>
              </a:solidFill>
              <a:latin typeface="+mn-lt"/>
            </a:rPr>
            <a:t>B2 </a:t>
          </a:r>
          <a:r>
            <a:rPr lang="ru-RU" sz="1800" b="0">
              <a:solidFill>
                <a:schemeClr val="tx1"/>
              </a:solidFill>
              <a:latin typeface="+mn-lt"/>
            </a:rPr>
            <a:t>и диапазона </a:t>
          </a:r>
          <a:r>
            <a:rPr lang="en-US" sz="1800" b="0">
              <a:solidFill>
                <a:schemeClr val="tx1"/>
              </a:solidFill>
              <a:latin typeface="+mn-lt"/>
            </a:rPr>
            <a:t>B3:B22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0</xdr:row>
      <xdr:rowOff>371475</xdr:rowOff>
    </xdr:from>
    <xdr:to>
      <xdr:col>18</xdr:col>
      <xdr:colOff>295275</xdr:colOff>
      <xdr:row>11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6810375" y="37147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Постройте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диаграмму (гистограмма) по данным таблицы "Продолжительность светового дня в Москве в минутах"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123825</xdr:rowOff>
    </xdr:from>
    <xdr:to>
      <xdr:col>19</xdr:col>
      <xdr:colOff>419100</xdr:colOff>
      <xdr:row>12</xdr:row>
      <xdr:rowOff>171450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/>
      </xdr:nvSpPr>
      <xdr:spPr>
        <a:xfrm>
          <a:off x="7191375" y="314325"/>
          <a:ext cx="4810125" cy="214312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Постройте диаграмму (график(линия)) по данным таблицы "Качество дней в году"</a:t>
          </a:r>
        </a:p>
        <a:p>
          <a:pPr algn="ctr"/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361950</xdr:colOff>
      <xdr:row>1</xdr:row>
      <xdr:rowOff>76200</xdr:rowOff>
    </xdr:from>
    <xdr:to>
      <xdr:col>18</xdr:col>
      <xdr:colOff>295275</xdr:colOff>
      <xdr:row>12</xdr:row>
      <xdr:rowOff>123825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6972300" y="447675"/>
          <a:ext cx="4810125" cy="2381250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Постройте диаграмму (круговая(круговая)) по данным таблицы "Соотношение часов изучаемых предметов". В меню "Работа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с диаграммой" в меню "Конструктор" выберите "Экспресс-макет" - "Макет 1"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1</xdr:row>
      <xdr:rowOff>123825</xdr:rowOff>
    </xdr:from>
    <xdr:to>
      <xdr:col>19</xdr:col>
      <xdr:colOff>419100</xdr:colOff>
      <xdr:row>14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7191375" y="476250"/>
          <a:ext cx="4810125" cy="246697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С помощью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маркера автопротягивания д</a:t>
          </a:r>
          <a:r>
            <a:rPr lang="ru-RU" sz="1900" b="0">
              <a:solidFill>
                <a:schemeClr val="tx1"/>
              </a:solidFill>
              <a:latin typeface="+mn-lt"/>
            </a:rPr>
            <a:t>остройте значения столбца </a:t>
          </a:r>
          <a:r>
            <a:rPr lang="en-US" sz="1900" b="1">
              <a:solidFill>
                <a:schemeClr val="tx1"/>
              </a:solidFill>
              <a:latin typeface="+mn-lt"/>
            </a:rPr>
            <a:t>B4:B27</a:t>
          </a:r>
          <a:r>
            <a:rPr lang="ru-RU" sz="1900" b="0">
              <a:solidFill>
                <a:schemeClr val="tx1"/>
              </a:solidFill>
              <a:latin typeface="+mn-lt"/>
            </a:rPr>
            <a:t>, опираясь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на формулу в ячейке </a:t>
          </a:r>
          <a:r>
            <a:rPr lang="en-US" sz="1900" b="1" baseline="0">
              <a:solidFill>
                <a:schemeClr val="tx1"/>
              </a:solidFill>
              <a:latin typeface="+mn-lt"/>
            </a:rPr>
            <a:t>B3</a:t>
          </a:r>
          <a:r>
            <a:rPr lang="ru-RU" sz="1900" b="0">
              <a:solidFill>
                <a:schemeClr val="tx1"/>
              </a:solidFill>
              <a:latin typeface="+mn-lt"/>
            </a:rPr>
            <a:t>.</a:t>
          </a:r>
        </a:p>
        <a:p>
          <a:pPr algn="ctr"/>
          <a:endParaRPr lang="ru-RU" sz="1900" b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Постройте диаграмму (точечная(точечная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с гладкими кривыми</a:t>
          </a:r>
          <a:r>
            <a:rPr lang="ru-RU" sz="1900" b="0">
              <a:solidFill>
                <a:schemeClr val="tx1"/>
              </a:solidFill>
              <a:latin typeface="+mn-lt"/>
            </a:rPr>
            <a:t>)) по данным таблицы "График функции </a:t>
          </a:r>
          <a:r>
            <a:rPr lang="en-US" sz="1900" b="0">
              <a:solidFill>
                <a:schemeClr val="tx1"/>
              </a:solidFill>
              <a:latin typeface="+mn-lt"/>
            </a:rPr>
            <a:t>y=sin(x)</a:t>
          </a:r>
          <a:r>
            <a:rPr lang="ru-RU" sz="1900" b="0">
              <a:solidFill>
                <a:schemeClr val="tx1"/>
              </a:solidFill>
              <a:latin typeface="+mn-lt"/>
            </a:rPr>
            <a:t>".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1</xdr:row>
      <xdr:rowOff>9525</xdr:rowOff>
    </xdr:from>
    <xdr:to>
      <xdr:col>13</xdr:col>
      <xdr:colOff>285750</xdr:colOff>
      <xdr:row>12</xdr:row>
      <xdr:rowOff>57150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038600" y="200025"/>
          <a:ext cx="5276850" cy="2143125"/>
        </a:xfrm>
        <a:prstGeom prst="rect">
          <a:avLst/>
        </a:prstGeom>
        <a:solidFill>
          <a:schemeClr val="bg1"/>
        </a:solidFill>
        <a:ln w="76200">
          <a:solidFill>
            <a:srgbClr val="FFC00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900" b="0">
              <a:solidFill>
                <a:schemeClr val="tx1"/>
              </a:solidFill>
              <a:latin typeface="+mn-lt"/>
            </a:rPr>
            <a:t>На</a:t>
          </a:r>
          <a:r>
            <a:rPr lang="ru-RU" sz="1900" b="0" baseline="0">
              <a:solidFill>
                <a:schemeClr val="tx1"/>
              </a:solidFill>
              <a:latin typeface="+mn-lt"/>
            </a:rPr>
            <a:t> основании представленных данных составить сводную таблицу.</a:t>
          </a:r>
        </a:p>
        <a:p>
          <a:pPr algn="ctr"/>
          <a:endParaRPr lang="ru-RU" sz="1900" b="0" baseline="0">
            <a:solidFill>
              <a:schemeClr val="tx1"/>
            </a:solidFill>
            <a:latin typeface="+mn-lt"/>
          </a:endParaRP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В поле Столбцы перенести Дата</a:t>
          </a: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В поле Строки пернести Товар</a:t>
          </a:r>
        </a:p>
        <a:p>
          <a:pPr algn="ctr"/>
          <a:r>
            <a:rPr lang="ru-RU" sz="1900" b="0" baseline="0">
              <a:solidFill>
                <a:schemeClr val="tx1"/>
              </a:solidFill>
              <a:latin typeface="+mn-lt"/>
            </a:rPr>
            <a:t>В поле Значения перенести Количество продаж</a:t>
          </a:r>
          <a:endParaRPr lang="ru-RU" sz="1900" b="0">
            <a:solidFill>
              <a:schemeClr val="tx1"/>
            </a:solidFill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171450</xdr:rowOff>
    </xdr:from>
    <xdr:to>
      <xdr:col>13</xdr:col>
      <xdr:colOff>581025</xdr:colOff>
      <xdr:row>17</xdr:row>
      <xdr:rowOff>161925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362450" y="171450"/>
          <a:ext cx="4848225" cy="3228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Относительные ссылки используются для упрощения работы с таблицами, в которых необходимо производить вычисления в разных ячейках с использованием одних и тех же формул. </a:t>
          </a:r>
        </a:p>
        <a:p>
          <a:pPr algn="ctr"/>
          <a:endParaRPr lang="ru-RU" sz="16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Выделите ячейку </a:t>
          </a:r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D3</a:t>
          </a:r>
          <a:r>
            <a:rPr lang="en-US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 с помощью маркера автозаполнения заполните ячейки </a:t>
          </a:r>
          <a:r>
            <a:rPr lang="en-US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D4:D1</a:t>
          </a:r>
          <a:r>
            <a:rPr lang="ru-RU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8.</a:t>
          </a:r>
        </a:p>
        <a:p>
          <a:pPr algn="ctr"/>
          <a:endParaRPr lang="ru-RU" sz="16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6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Обратите внимание, что при протягивании формула автоматически скорректировалась, относительно по её положения</a:t>
          </a:r>
          <a:endParaRPr lang="ru-RU" sz="1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104775</xdr:rowOff>
    </xdr:from>
    <xdr:to>
      <xdr:col>17</xdr:col>
      <xdr:colOff>504825</xdr:colOff>
      <xdr:row>18</xdr:row>
      <xdr:rowOff>9525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562475" y="104775"/>
          <a:ext cx="7648575" cy="395287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250" b="0">
              <a:solidFill>
                <a:schemeClr val="tx1"/>
              </a:solidFill>
              <a:latin typeface="+mn-lt"/>
            </a:rPr>
            <a:t>1) Создайте таблицу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 по аналогии</a:t>
          </a:r>
          <a:endParaRPr lang="en-US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2) Для объединения ячеек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A1:E1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выделите диапазон, затем нажмите "Выравнивание" - "объединение ячеек"</a:t>
          </a: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3) Для разбиения числа на группы используйте меню "Число" - "Числовой" - "Разделитель групп разделов ( )"</a:t>
          </a:r>
          <a:endParaRPr lang="en-US" sz="1250" b="0" baseline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4) Для переноса слов используйте "Выравнивание" - "переносить по словам"</a:t>
          </a: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5)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E3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C3+D3,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E4:E7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ru-RU" sz="1250" b="0" baseline="0">
              <a:solidFill>
                <a:schemeClr val="tx1"/>
              </a:solidFill>
              <a:latin typeface="+mn-lt"/>
            </a:rPr>
            <a:t>6)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C8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=СУММ(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C3:C7),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D8:E8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10</xdr:col>
      <xdr:colOff>183216</xdr:colOff>
      <xdr:row>1</xdr:row>
      <xdr:rowOff>6541</xdr:rowOff>
    </xdr:from>
    <xdr:to>
      <xdr:col>17</xdr:col>
      <xdr:colOff>359150</xdr:colOff>
      <xdr:row>13</xdr:row>
      <xdr:rowOff>12335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2241" y="244666"/>
          <a:ext cx="4443134" cy="22917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76201</xdr:colOff>
      <xdr:row>1</xdr:row>
      <xdr:rowOff>123825</xdr:rowOff>
    </xdr:from>
    <xdr:to>
      <xdr:col>16</xdr:col>
      <xdr:colOff>476250</xdr:colOff>
      <xdr:row>21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81801" y="314325"/>
          <a:ext cx="5276849" cy="3876675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250" b="0">
              <a:solidFill>
                <a:schemeClr val="tx1"/>
              </a:solidFill>
              <a:latin typeface="+mn-lt"/>
            </a:rPr>
            <a:t>1) Создайте таблицу по аналогии</a:t>
          </a:r>
          <a:endParaRPr lang="en-US" sz="125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50" b="0">
              <a:solidFill>
                <a:schemeClr val="tx1"/>
              </a:solidFill>
              <a:latin typeface="+mn-lt"/>
            </a:rPr>
            <a:t>2) Для объединения ячеек </a:t>
          </a:r>
          <a:r>
            <a:rPr lang="en-US" sz="1250" b="0">
              <a:solidFill>
                <a:schemeClr val="tx1"/>
              </a:solidFill>
              <a:latin typeface="+mn-lt"/>
            </a:rPr>
            <a:t>A1:H2 </a:t>
          </a:r>
          <a:r>
            <a:rPr lang="ru-RU" sz="1250" b="0">
              <a:solidFill>
                <a:schemeClr val="tx1"/>
              </a:solidFill>
              <a:latin typeface="+mn-lt"/>
            </a:rPr>
            <a:t>выделите диапазон, затем нажмите "Выравнивание" - "объединение ячеек"</a:t>
          </a:r>
        </a:p>
        <a:p>
          <a:pPr algn="l"/>
          <a:r>
            <a:rPr lang="en-US" sz="1250" b="0">
              <a:solidFill>
                <a:schemeClr val="tx1"/>
              </a:solidFill>
              <a:latin typeface="+mn-lt"/>
            </a:rPr>
            <a:t>3</a:t>
          </a:r>
          <a:r>
            <a:rPr lang="ru-RU" sz="1250" b="0">
              <a:solidFill>
                <a:schemeClr val="tx1"/>
              </a:solidFill>
              <a:latin typeface="+mn-lt"/>
            </a:rPr>
            <a:t>)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C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+D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4 (Начислено = Базовая + Премия)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,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5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:E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9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en-US" sz="1250" b="0" baseline="0">
              <a:solidFill>
                <a:schemeClr val="tx1"/>
              </a:solidFill>
              <a:latin typeface="+mn-lt"/>
            </a:rPr>
            <a:t>4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) 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E4*F4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Подоходный налог = Начислено * Ставка налога),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G5:G9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en-US" sz="1250" b="0" baseline="0">
              <a:solidFill>
                <a:schemeClr val="tx1"/>
              </a:solidFill>
              <a:latin typeface="+mn-lt"/>
            </a:rPr>
            <a:t>5)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Для расчёта значения в ячейке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H4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E4-G4 (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К выдаче = Начислено - Подоходный налог), ячейки </a:t>
          </a:r>
          <a:r>
            <a:rPr lang="en-US" sz="1250" b="0" baseline="0">
              <a:solidFill>
                <a:schemeClr val="tx1"/>
              </a:solidFill>
              <a:latin typeface="+mn-lt"/>
            </a:rPr>
            <a:t>H5:H9 </a:t>
          </a:r>
          <a:r>
            <a:rPr lang="ru-RU" sz="1250" b="0" baseline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</xdr:txBody>
    </xdr:sp>
    <xdr:clientData/>
  </xdr:twoCellAnchor>
  <xdr:twoCellAnchor editAs="oneCell">
    <xdr:from>
      <xdr:col>9</xdr:col>
      <xdr:colOff>552450</xdr:colOff>
      <xdr:row>2</xdr:row>
      <xdr:rowOff>104776</xdr:rowOff>
    </xdr:from>
    <xdr:to>
      <xdr:col>16</xdr:col>
      <xdr:colOff>344097</xdr:colOff>
      <xdr:row>9</xdr:row>
      <xdr:rowOff>43122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485776"/>
          <a:ext cx="4058847" cy="12718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95250</xdr:rowOff>
    </xdr:from>
    <xdr:to>
      <xdr:col>14</xdr:col>
      <xdr:colOff>238125</xdr:colOff>
      <xdr:row>19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838825" y="285750"/>
          <a:ext cx="5457825" cy="3695700"/>
        </a:xfrm>
        <a:prstGeom prst="rect">
          <a:avLst/>
        </a:prstGeom>
        <a:solidFill>
          <a:schemeClr val="bg1"/>
        </a:solidFill>
        <a:ln w="76200">
          <a:solidFill>
            <a:srgbClr val="7030A0"/>
          </a:solidFill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1) Создайте таблицу по аналогии</a:t>
          </a:r>
          <a:endParaRPr lang="en-US" sz="1200" b="0">
            <a:solidFill>
              <a:schemeClr val="tx1"/>
            </a:solidFill>
            <a:latin typeface="+mn-lt"/>
          </a:endParaRPr>
        </a:p>
        <a:p>
          <a:pPr algn="l"/>
          <a:r>
            <a:rPr lang="ru-RU" sz="1200" b="0">
              <a:solidFill>
                <a:schemeClr val="tx1"/>
              </a:solidFill>
              <a:latin typeface="+mn-lt"/>
            </a:rPr>
            <a:t>2) Для объединения ячеек </a:t>
          </a:r>
          <a:r>
            <a:rPr lang="en-US" sz="1200" b="0">
              <a:solidFill>
                <a:schemeClr val="tx1"/>
              </a:solidFill>
              <a:latin typeface="+mn-lt"/>
            </a:rPr>
            <a:t>A1:E2 </a:t>
          </a:r>
          <a:r>
            <a:rPr lang="ru-RU" sz="1200" b="0">
              <a:solidFill>
                <a:schemeClr val="tx1"/>
              </a:solidFill>
              <a:latin typeface="+mn-lt"/>
            </a:rPr>
            <a:t>выделите диапазон, затем нажмите "Выравнивание" - "объединение ячеек"</a:t>
          </a:r>
        </a:p>
        <a:p>
          <a:pPr algn="l"/>
          <a:r>
            <a:rPr lang="en-US" sz="1200" b="0">
              <a:solidFill>
                <a:schemeClr val="tx1"/>
              </a:solidFill>
              <a:latin typeface="+mn-lt"/>
            </a:rPr>
            <a:t>3</a:t>
          </a:r>
          <a:r>
            <a:rPr lang="ru-RU" sz="1200" b="0">
              <a:solidFill>
                <a:schemeClr val="tx1"/>
              </a:solidFill>
              <a:latin typeface="+mn-lt"/>
            </a:rPr>
            <a:t>) Для расчёта значения в ячейке </a:t>
          </a:r>
          <a:r>
            <a:rPr lang="en-US" sz="1200" b="0">
              <a:solidFill>
                <a:schemeClr val="tx1"/>
              </a:solidFill>
              <a:latin typeface="+mn-lt"/>
            </a:rPr>
            <a:t>E4 </a:t>
          </a:r>
          <a:r>
            <a:rPr lang="ru-RU" sz="1200" b="0">
              <a:solidFill>
                <a:schemeClr val="tx1"/>
              </a:solidFill>
              <a:latin typeface="+mn-lt"/>
            </a:rPr>
            <a:t>используйте формулу =</a:t>
          </a:r>
          <a:r>
            <a:rPr lang="en-US" sz="1200" b="0">
              <a:solidFill>
                <a:schemeClr val="tx1"/>
              </a:solidFill>
              <a:latin typeface="+mn-lt"/>
            </a:rPr>
            <a:t>C4</a:t>
          </a:r>
          <a:r>
            <a:rPr lang="ru-RU" sz="1200" b="0">
              <a:solidFill>
                <a:schemeClr val="tx1"/>
              </a:solidFill>
              <a:latin typeface="+mn-lt"/>
            </a:rPr>
            <a:t>*</a:t>
          </a:r>
          <a:r>
            <a:rPr lang="en-US" sz="1200" b="0">
              <a:solidFill>
                <a:schemeClr val="tx1"/>
              </a:solidFill>
              <a:latin typeface="+mn-lt"/>
            </a:rPr>
            <a:t>D4 (</a:t>
          </a:r>
          <a:r>
            <a:rPr lang="ru-RU" sz="1200" b="0">
              <a:solidFill>
                <a:schemeClr val="tx1"/>
              </a:solidFill>
              <a:latin typeface="+mn-lt"/>
            </a:rPr>
            <a:t>Стоимость = Колличество * Цена), ячейки </a:t>
          </a:r>
          <a:r>
            <a:rPr lang="en-US" sz="1200" b="0">
              <a:solidFill>
                <a:schemeClr val="tx1"/>
              </a:solidFill>
              <a:latin typeface="+mn-lt"/>
            </a:rPr>
            <a:t>E5:E</a:t>
          </a:r>
          <a:r>
            <a:rPr lang="ru-RU" sz="1200" b="0">
              <a:solidFill>
                <a:schemeClr val="tx1"/>
              </a:solidFill>
              <a:latin typeface="+mn-lt"/>
            </a:rPr>
            <a:t>8</a:t>
          </a:r>
          <a:r>
            <a:rPr lang="en-US" sz="1200" b="0">
              <a:solidFill>
                <a:schemeClr val="tx1"/>
              </a:solidFill>
              <a:latin typeface="+mn-lt"/>
            </a:rPr>
            <a:t> </a:t>
          </a:r>
          <a:r>
            <a:rPr lang="ru-RU" sz="1200" b="0">
              <a:solidFill>
                <a:schemeClr val="tx1"/>
              </a:solidFill>
              <a:latin typeface="+mn-lt"/>
            </a:rPr>
            <a:t>заполните используя маркер автозаполнения</a:t>
          </a:r>
        </a:p>
        <a:p>
          <a:pPr algn="l"/>
          <a:r>
            <a:rPr lang="en-US" sz="1200" b="0">
              <a:solidFill>
                <a:schemeClr val="tx1"/>
              </a:solidFill>
              <a:latin typeface="+mn-lt"/>
            </a:rPr>
            <a:t>4</a:t>
          </a:r>
          <a:r>
            <a:rPr lang="ru-RU" sz="1200" b="0">
              <a:solidFill>
                <a:schemeClr val="tx1"/>
              </a:solidFill>
              <a:latin typeface="+mn-lt"/>
            </a:rPr>
            <a:t>) Для расчёта значения в ячейке </a:t>
          </a:r>
          <a:r>
            <a:rPr lang="en-US" sz="1200" b="0">
              <a:solidFill>
                <a:schemeClr val="tx1"/>
              </a:solidFill>
              <a:latin typeface="+mn-lt"/>
            </a:rPr>
            <a:t>C9 </a:t>
          </a:r>
          <a:r>
            <a:rPr lang="ru-RU" sz="1200" b="0">
              <a:solidFill>
                <a:schemeClr val="tx1"/>
              </a:solidFill>
              <a:latin typeface="+mn-lt"/>
            </a:rPr>
            <a:t>используйте формулу =СУММ(</a:t>
          </a:r>
          <a:r>
            <a:rPr lang="en-US" sz="1200" b="0">
              <a:solidFill>
                <a:schemeClr val="tx1"/>
              </a:solidFill>
              <a:latin typeface="+mn-lt"/>
            </a:rPr>
            <a:t>C4:C8)</a:t>
          </a:r>
        </a:p>
        <a:p>
          <a:pPr algn="l"/>
          <a:r>
            <a:rPr lang="en-US" sz="1200" b="0">
              <a:solidFill>
                <a:schemeClr val="tx1"/>
              </a:solidFill>
              <a:latin typeface="+mn-lt"/>
            </a:rPr>
            <a:t>5</a:t>
          </a:r>
          <a:r>
            <a:rPr lang="ru-RU" sz="1200" b="0">
              <a:solidFill>
                <a:schemeClr val="tx1"/>
              </a:solidFill>
              <a:latin typeface="+mn-lt"/>
            </a:rPr>
            <a:t>) Для расчёта значения в ячейке </a:t>
          </a:r>
          <a:r>
            <a:rPr lang="en-US" sz="1200" b="0">
              <a:solidFill>
                <a:schemeClr val="tx1"/>
              </a:solidFill>
              <a:latin typeface="+mn-lt"/>
            </a:rPr>
            <a:t>E9 </a:t>
          </a:r>
          <a:r>
            <a:rPr lang="ru-RU" sz="1200" b="0">
              <a:solidFill>
                <a:schemeClr val="tx1"/>
              </a:solidFill>
              <a:latin typeface="+mn-lt"/>
            </a:rPr>
            <a:t>используйте формулу =СУММ(</a:t>
          </a:r>
          <a:r>
            <a:rPr lang="en-US" sz="1200" b="0">
              <a:solidFill>
                <a:schemeClr val="tx1"/>
              </a:solidFill>
              <a:latin typeface="+mn-lt"/>
            </a:rPr>
            <a:t>E4:E8)</a:t>
          </a:r>
        </a:p>
      </xdr:txBody>
    </xdr:sp>
    <xdr:clientData/>
  </xdr:twoCellAnchor>
  <xdr:twoCellAnchor editAs="oneCell">
    <xdr:from>
      <xdr:col>6</xdr:col>
      <xdr:colOff>380999</xdr:colOff>
      <xdr:row>2</xdr:row>
      <xdr:rowOff>28576</xdr:rowOff>
    </xdr:from>
    <xdr:to>
      <xdr:col>14</xdr:col>
      <xdr:colOff>95958</xdr:colOff>
      <xdr:row>11</xdr:row>
      <xdr:rowOff>157672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599" y="409576"/>
          <a:ext cx="4591759" cy="18435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171450</xdr:rowOff>
    </xdr:from>
    <xdr:to>
      <xdr:col>14</xdr:col>
      <xdr:colOff>161925</xdr:colOff>
      <xdr:row>17</xdr:row>
      <xdr:rowOff>161925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362450" y="171450"/>
          <a:ext cx="5038725" cy="32289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Абсолютные ссылки </a:t>
          </a:r>
          <a:r>
            <a:rPr lang="ru-RU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используются в случаях, когда важно сохранить ссылку на конкретную ячейку независимо от того, где будет расположена формула.</a:t>
          </a:r>
        </a:p>
        <a:p>
          <a:pPr algn="ctr"/>
          <a:endParaRPr lang="ru-RU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Что бы сделать ссылку абсолютной выделите её в формуле и добавьте знаки доллара перед строкой и столбцом, пример: $</a:t>
          </a:r>
          <a:r>
            <a:rPr 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A$1.</a:t>
          </a:r>
          <a:endParaRPr lang="ru-RU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ru-RU" sz="14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Выделите ячейку С</a:t>
          </a:r>
          <a:r>
            <a:rPr lang="en-US" sz="14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 с помощью маркера автозаполнения заполните ячейки С</a:t>
          </a: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7:</a:t>
          </a:r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</a:t>
          </a: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21</a:t>
          </a:r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/>
          <a:endParaRPr lang="ru-RU" sz="14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Обратите внимание, что при протягивании формула автоматически частично скорректировалась </a:t>
          </a: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ru-RU" sz="14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относительный адрес</a:t>
          </a:r>
          <a:r>
            <a:rPr lang="en-US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а частично осталась не изменной (</a:t>
          </a:r>
          <a:r>
            <a:rPr lang="ru-RU" sz="14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абсолютный адрес</a:t>
          </a:r>
          <a:r>
            <a:rPr lang="ru-RU" sz="14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endParaRPr lang="ru-RU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80"/>
  <sheetViews>
    <sheetView tabSelected="1" zoomScaleNormal="100" workbookViewId="0"/>
  </sheetViews>
  <sheetFormatPr defaultRowHeight="15" x14ac:dyDescent="0.25"/>
  <cols>
    <col min="2" max="2" width="14.5703125" bestFit="1" customWidth="1"/>
  </cols>
  <sheetData>
    <row r="3" spans="2:3" x14ac:dyDescent="0.25">
      <c r="B3" s="5" t="s">
        <v>0</v>
      </c>
      <c r="C3" s="2">
        <v>57</v>
      </c>
    </row>
    <row r="4" spans="2:3" x14ac:dyDescent="0.25">
      <c r="B4" s="4" t="s">
        <v>1</v>
      </c>
      <c r="C4" s="2">
        <v>19</v>
      </c>
    </row>
    <row r="6" spans="2:3" x14ac:dyDescent="0.25">
      <c r="B6" s="3" t="s">
        <v>2</v>
      </c>
      <c r="C6" s="2"/>
    </row>
    <row r="7" spans="2:3" x14ac:dyDescent="0.25">
      <c r="B7" s="3" t="s">
        <v>3</v>
      </c>
      <c r="C7" s="2"/>
    </row>
    <row r="8" spans="2:3" x14ac:dyDescent="0.25">
      <c r="B8" s="3" t="s">
        <v>4</v>
      </c>
      <c r="C8" s="2"/>
    </row>
    <row r="9" spans="2:3" x14ac:dyDescent="0.25">
      <c r="B9" s="3" t="s">
        <v>5</v>
      </c>
      <c r="C9" s="2"/>
    </row>
    <row r="23" spans="9:9" x14ac:dyDescent="0.25">
      <c r="I23" s="6"/>
    </row>
    <row r="78" spans="12:14" x14ac:dyDescent="0.25">
      <c r="L78" s="69" t="s">
        <v>610</v>
      </c>
      <c r="M78" s="69"/>
      <c r="N78" s="69"/>
    </row>
    <row r="79" spans="12:14" x14ac:dyDescent="0.25">
      <c r="L79" s="69" t="s">
        <v>612</v>
      </c>
      <c r="M79" s="69"/>
      <c r="N79" s="69"/>
    </row>
    <row r="80" spans="12:14" x14ac:dyDescent="0.25">
      <c r="L80" s="69" t="s">
        <v>611</v>
      </c>
      <c r="M80" s="69"/>
      <c r="N80" s="69"/>
    </row>
  </sheetData>
  <mergeCells count="3">
    <mergeCell ref="L78:N78"/>
    <mergeCell ref="L79:N79"/>
    <mergeCell ref="L80:N8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5" x14ac:dyDescent="0.25"/>
  <cols>
    <col min="2" max="2" width="15.28515625" bestFit="1" customWidth="1"/>
    <col min="3" max="3" width="13.5703125" bestFit="1" customWidth="1"/>
    <col min="4" max="4" width="10.5703125" bestFit="1" customWidth="1"/>
  </cols>
  <sheetData>
    <row r="1" spans="1:4" x14ac:dyDescent="0.25">
      <c r="A1" s="48" t="s">
        <v>30</v>
      </c>
      <c r="B1" s="48" t="s">
        <v>7</v>
      </c>
      <c r="C1" s="48" t="s">
        <v>8</v>
      </c>
      <c r="D1" s="48" t="s">
        <v>29</v>
      </c>
    </row>
    <row r="2" spans="1:4" x14ac:dyDescent="0.25">
      <c r="A2" s="7">
        <v>1</v>
      </c>
      <c r="B2" s="2" t="s">
        <v>9</v>
      </c>
      <c r="C2" s="2" t="s">
        <v>19</v>
      </c>
      <c r="D2" s="8">
        <v>35000</v>
      </c>
    </row>
    <row r="3" spans="1:4" x14ac:dyDescent="0.25">
      <c r="A3" s="7">
        <v>2</v>
      </c>
      <c r="B3" s="2" t="s">
        <v>10</v>
      </c>
      <c r="C3" s="2" t="s">
        <v>20</v>
      </c>
      <c r="D3" s="8">
        <v>15000</v>
      </c>
    </row>
    <row r="4" spans="1:4" x14ac:dyDescent="0.25">
      <c r="A4" s="7">
        <v>3</v>
      </c>
      <c r="B4" s="2" t="s">
        <v>11</v>
      </c>
      <c r="C4" s="2" t="s">
        <v>21</v>
      </c>
      <c r="D4" s="8">
        <v>1700</v>
      </c>
    </row>
    <row r="5" spans="1:4" x14ac:dyDescent="0.25">
      <c r="A5" s="7">
        <v>4</v>
      </c>
      <c r="B5" s="2" t="s">
        <v>12</v>
      </c>
      <c r="C5" s="2" t="s">
        <v>22</v>
      </c>
      <c r="D5" s="8">
        <v>2200</v>
      </c>
    </row>
    <row r="6" spans="1:4" x14ac:dyDescent="0.25">
      <c r="A6" s="7">
        <v>5</v>
      </c>
      <c r="B6" s="2" t="s">
        <v>13</v>
      </c>
      <c r="C6" s="2" t="s">
        <v>23</v>
      </c>
      <c r="D6" s="8">
        <v>12300</v>
      </c>
    </row>
    <row r="7" spans="1:4" x14ac:dyDescent="0.25">
      <c r="A7" s="7">
        <v>6</v>
      </c>
      <c r="B7" s="2" t="s">
        <v>14</v>
      </c>
      <c r="C7" s="2" t="s">
        <v>24</v>
      </c>
      <c r="D7" s="8">
        <v>7000</v>
      </c>
    </row>
    <row r="8" spans="1:4" x14ac:dyDescent="0.25">
      <c r="A8" s="7">
        <v>7</v>
      </c>
      <c r="B8" s="2" t="s">
        <v>15</v>
      </c>
      <c r="C8" s="2" t="s">
        <v>27</v>
      </c>
      <c r="D8" s="8">
        <v>4500</v>
      </c>
    </row>
    <row r="9" spans="1:4" x14ac:dyDescent="0.25">
      <c r="A9" s="7">
        <v>8</v>
      </c>
      <c r="B9" s="2" t="s">
        <v>16</v>
      </c>
      <c r="C9" s="2" t="s">
        <v>25</v>
      </c>
      <c r="D9" s="8">
        <v>800</v>
      </c>
    </row>
    <row r="10" spans="1:4" x14ac:dyDescent="0.25">
      <c r="A10" s="7">
        <v>9</v>
      </c>
      <c r="B10" s="2" t="s">
        <v>17</v>
      </c>
      <c r="C10" s="2" t="s">
        <v>28</v>
      </c>
      <c r="D10" s="8">
        <v>9500</v>
      </c>
    </row>
    <row r="11" spans="1:4" x14ac:dyDescent="0.25">
      <c r="A11" s="7">
        <v>10</v>
      </c>
      <c r="B11" s="2" t="s">
        <v>18</v>
      </c>
      <c r="C11" s="2" t="s">
        <v>26</v>
      </c>
      <c r="D11" s="8">
        <v>4100</v>
      </c>
    </row>
    <row r="12" spans="1:4" x14ac:dyDescent="0.25">
      <c r="A12" s="70" t="s">
        <v>31</v>
      </c>
      <c r="B12" s="71"/>
      <c r="C12" s="72"/>
      <c r="D12" s="8"/>
    </row>
  </sheetData>
  <mergeCells count="1">
    <mergeCell ref="A12:C1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5" x14ac:dyDescent="0.25"/>
  <cols>
    <col min="2" max="2" width="14" customWidth="1"/>
    <col min="3" max="18" width="5.140625" customWidth="1"/>
  </cols>
  <sheetData>
    <row r="1" spans="1:18" ht="141.75" x14ac:dyDescent="0.25">
      <c r="A1" s="15" t="s">
        <v>6</v>
      </c>
      <c r="B1" s="15" t="s">
        <v>63</v>
      </c>
      <c r="C1" s="46" t="s">
        <v>84</v>
      </c>
      <c r="D1" s="46" t="s">
        <v>86</v>
      </c>
      <c r="E1" s="46" t="s">
        <v>87</v>
      </c>
      <c r="F1" s="46" t="s">
        <v>85</v>
      </c>
      <c r="G1" s="46" t="s">
        <v>88</v>
      </c>
      <c r="H1" s="46" t="s">
        <v>89</v>
      </c>
      <c r="I1" s="46" t="s">
        <v>90</v>
      </c>
      <c r="J1" s="46" t="s">
        <v>91</v>
      </c>
      <c r="K1" s="46" t="s">
        <v>92</v>
      </c>
      <c r="L1" s="46" t="s">
        <v>93</v>
      </c>
      <c r="M1" s="46" t="s">
        <v>94</v>
      </c>
      <c r="N1" s="46" t="s">
        <v>95</v>
      </c>
      <c r="O1" s="46" t="s">
        <v>96</v>
      </c>
      <c r="P1" s="46" t="s">
        <v>97</v>
      </c>
      <c r="Q1" s="46" t="s">
        <v>98</v>
      </c>
      <c r="R1" s="46" t="s">
        <v>99</v>
      </c>
    </row>
    <row r="2" spans="1:18" x14ac:dyDescent="0.25">
      <c r="A2" s="19">
        <v>1</v>
      </c>
      <c r="B2" s="37" t="s">
        <v>64</v>
      </c>
      <c r="C2" s="14">
        <v>3.21</v>
      </c>
      <c r="D2" s="14">
        <v>4.03</v>
      </c>
      <c r="E2" s="14">
        <v>3.87</v>
      </c>
      <c r="F2" s="14">
        <v>4.7699999999999996</v>
      </c>
      <c r="G2" s="14">
        <v>3.62</v>
      </c>
      <c r="H2" s="14">
        <v>4.41</v>
      </c>
      <c r="I2" s="14">
        <v>4.38</v>
      </c>
      <c r="J2" s="14">
        <v>3.43</v>
      </c>
      <c r="K2" s="14">
        <v>4.82</v>
      </c>
      <c r="L2" s="14">
        <v>4.16</v>
      </c>
      <c r="M2" s="14">
        <v>3.26</v>
      </c>
      <c r="N2" s="14">
        <v>3.32</v>
      </c>
      <c r="O2" s="14">
        <v>3.96</v>
      </c>
      <c r="P2" s="14">
        <v>2.89</v>
      </c>
      <c r="Q2" s="14">
        <v>3.78</v>
      </c>
      <c r="R2" s="14">
        <v>3.68</v>
      </c>
    </row>
    <row r="3" spans="1:18" x14ac:dyDescent="0.25">
      <c r="A3" s="19">
        <v>2</v>
      </c>
      <c r="B3" s="37" t="s">
        <v>65</v>
      </c>
      <c r="C3" s="14">
        <v>3.08</v>
      </c>
      <c r="D3" s="14">
        <v>3.74</v>
      </c>
      <c r="E3" s="14">
        <v>4.09</v>
      </c>
      <c r="F3" s="14">
        <v>4.42</v>
      </c>
      <c r="G3" s="14">
        <v>2.97</v>
      </c>
      <c r="H3" s="14">
        <v>3.11</v>
      </c>
      <c r="I3" s="14">
        <v>4.78</v>
      </c>
      <c r="J3" s="14">
        <v>3.28</v>
      </c>
      <c r="K3" s="14">
        <v>4.2</v>
      </c>
      <c r="L3" s="14">
        <v>3.18</v>
      </c>
      <c r="M3" s="14">
        <v>4.49</v>
      </c>
      <c r="N3" s="14">
        <v>4.82</v>
      </c>
      <c r="O3" s="14">
        <v>4.93</v>
      </c>
      <c r="P3" s="14">
        <v>4.75</v>
      </c>
      <c r="Q3" s="14">
        <v>4.8600000000000003</v>
      </c>
      <c r="R3" s="14">
        <v>4.42</v>
      </c>
    </row>
    <row r="4" spans="1:18" x14ac:dyDescent="0.25">
      <c r="A4" s="19">
        <v>3</v>
      </c>
      <c r="B4" s="37" t="s">
        <v>66</v>
      </c>
      <c r="C4" s="14">
        <v>4.37</v>
      </c>
      <c r="D4" s="14">
        <v>4.75</v>
      </c>
      <c r="E4" s="14">
        <v>3.12</v>
      </c>
      <c r="F4" s="14">
        <v>3.89</v>
      </c>
      <c r="G4" s="14">
        <v>3.08</v>
      </c>
      <c r="H4" s="14">
        <v>4.4800000000000004</v>
      </c>
      <c r="I4" s="14">
        <v>4.47</v>
      </c>
      <c r="J4" s="14">
        <v>4.59</v>
      </c>
      <c r="K4" s="14">
        <v>3.63</v>
      </c>
      <c r="L4" s="14">
        <v>3.87</v>
      </c>
      <c r="M4" s="14">
        <v>2.68</v>
      </c>
      <c r="N4" s="14">
        <v>3.1</v>
      </c>
      <c r="O4" s="14">
        <v>3.32</v>
      </c>
      <c r="P4" s="14">
        <v>3.57</v>
      </c>
      <c r="Q4" s="14">
        <v>3.3</v>
      </c>
      <c r="R4" s="14">
        <v>2.71</v>
      </c>
    </row>
    <row r="5" spans="1:18" x14ac:dyDescent="0.25">
      <c r="A5" s="19">
        <v>4</v>
      </c>
      <c r="B5" s="37" t="s">
        <v>67</v>
      </c>
      <c r="C5" s="14">
        <v>4.46</v>
      </c>
      <c r="D5" s="14">
        <v>3.48</v>
      </c>
      <c r="E5" s="14">
        <v>4.53</v>
      </c>
      <c r="F5" s="14">
        <v>3.1</v>
      </c>
      <c r="G5" s="14">
        <v>4.8</v>
      </c>
      <c r="H5" s="14">
        <v>4.6399999999999997</v>
      </c>
      <c r="I5" s="14">
        <v>3.01</v>
      </c>
      <c r="J5" s="14">
        <v>3.36</v>
      </c>
      <c r="K5" s="14">
        <v>4.05</v>
      </c>
      <c r="L5" s="14">
        <v>4.93</v>
      </c>
      <c r="M5" s="14">
        <v>3</v>
      </c>
      <c r="N5" s="14">
        <v>3.96</v>
      </c>
      <c r="O5" s="14">
        <v>4.59</v>
      </c>
      <c r="P5" s="14">
        <v>4.47</v>
      </c>
      <c r="Q5" s="14">
        <v>3.94</v>
      </c>
      <c r="R5" s="14">
        <v>3.09</v>
      </c>
    </row>
    <row r="6" spans="1:18" x14ac:dyDescent="0.25">
      <c r="A6" s="19">
        <v>5</v>
      </c>
      <c r="B6" s="37" t="s">
        <v>68</v>
      </c>
      <c r="C6" s="14">
        <v>2.52</v>
      </c>
      <c r="D6" s="14">
        <v>4.6399999999999997</v>
      </c>
      <c r="E6" s="14">
        <v>2.86</v>
      </c>
      <c r="F6" s="14">
        <v>4.54</v>
      </c>
      <c r="G6" s="14">
        <v>3.71</v>
      </c>
      <c r="H6" s="14">
        <v>3.81</v>
      </c>
      <c r="I6" s="14">
        <v>3.98</v>
      </c>
      <c r="J6" s="14">
        <v>4.63</v>
      </c>
      <c r="K6" s="14">
        <v>3.44</v>
      </c>
      <c r="L6" s="14">
        <v>4.59</v>
      </c>
      <c r="M6" s="14">
        <v>3.98</v>
      </c>
      <c r="N6" s="14">
        <v>3.54</v>
      </c>
      <c r="O6" s="14">
        <v>2.62</v>
      </c>
      <c r="P6" s="14">
        <v>3.99</v>
      </c>
      <c r="Q6" s="14">
        <v>2.94</v>
      </c>
      <c r="R6" s="14">
        <v>4.0199999999999996</v>
      </c>
    </row>
    <row r="7" spans="1:18" x14ac:dyDescent="0.25">
      <c r="A7" s="19">
        <v>6</v>
      </c>
      <c r="B7" s="37" t="s">
        <v>69</v>
      </c>
      <c r="C7" s="14">
        <v>2.98</v>
      </c>
      <c r="D7" s="14">
        <v>2.96</v>
      </c>
      <c r="E7" s="14">
        <v>4.25</v>
      </c>
      <c r="F7" s="14">
        <v>4.26</v>
      </c>
      <c r="G7" s="14">
        <v>3.23</v>
      </c>
      <c r="H7" s="14">
        <v>4.7300000000000004</v>
      </c>
      <c r="I7" s="14">
        <v>3.33</v>
      </c>
      <c r="J7" s="14">
        <v>3.33</v>
      </c>
      <c r="K7" s="14">
        <v>3.24</v>
      </c>
      <c r="L7" s="14">
        <v>3.05</v>
      </c>
      <c r="M7" s="14">
        <v>4.32</v>
      </c>
      <c r="N7" s="14">
        <v>4.2699999999999996</v>
      </c>
      <c r="O7" s="14">
        <v>3.97</v>
      </c>
      <c r="P7" s="14">
        <v>3.21</v>
      </c>
      <c r="Q7" s="14">
        <v>3.24</v>
      </c>
      <c r="R7" s="14">
        <v>3.34</v>
      </c>
    </row>
    <row r="8" spans="1:18" x14ac:dyDescent="0.25">
      <c r="A8" s="19">
        <v>7</v>
      </c>
      <c r="B8" s="37" t="s">
        <v>70</v>
      </c>
      <c r="C8" s="14">
        <v>3.5</v>
      </c>
      <c r="D8" s="14">
        <v>3.72</v>
      </c>
      <c r="E8" s="14">
        <v>4.67</v>
      </c>
      <c r="F8" s="14">
        <v>2.98</v>
      </c>
      <c r="G8" s="14">
        <v>4.67</v>
      </c>
      <c r="H8" s="14">
        <v>3.39</v>
      </c>
      <c r="I8" s="14">
        <v>3.87</v>
      </c>
      <c r="J8" s="14">
        <v>4.8499999999999996</v>
      </c>
      <c r="K8" s="14">
        <v>3.03</v>
      </c>
      <c r="L8" s="14">
        <v>4.0199999999999996</v>
      </c>
      <c r="M8" s="14">
        <v>3.47</v>
      </c>
      <c r="N8" s="14">
        <v>4.99</v>
      </c>
      <c r="O8" s="14">
        <v>3.12</v>
      </c>
      <c r="P8" s="14">
        <v>3.39</v>
      </c>
      <c r="Q8" s="14">
        <v>4.74</v>
      </c>
      <c r="R8" s="14">
        <v>3.74</v>
      </c>
    </row>
    <row r="9" spans="1:18" x14ac:dyDescent="0.25">
      <c r="A9" s="19">
        <v>8</v>
      </c>
      <c r="B9" s="37" t="s">
        <v>71</v>
      </c>
      <c r="C9" s="14">
        <v>4.47</v>
      </c>
      <c r="D9" s="14">
        <v>4.55</v>
      </c>
      <c r="E9" s="14">
        <v>4.01</v>
      </c>
      <c r="F9" s="14">
        <v>3.87</v>
      </c>
      <c r="G9" s="14">
        <v>4.09</v>
      </c>
      <c r="H9" s="14">
        <v>3.94</v>
      </c>
      <c r="I9" s="14">
        <v>3.79</v>
      </c>
      <c r="J9" s="14">
        <v>4.58</v>
      </c>
      <c r="K9" s="14">
        <v>2.63</v>
      </c>
      <c r="L9" s="14">
        <v>3.12</v>
      </c>
      <c r="M9" s="14">
        <v>3.13</v>
      </c>
      <c r="N9" s="14">
        <v>2.9</v>
      </c>
      <c r="O9" s="14">
        <v>3.44</v>
      </c>
      <c r="P9" s="14">
        <v>4.42</v>
      </c>
      <c r="Q9" s="14">
        <v>3.65</v>
      </c>
      <c r="R9" s="14">
        <v>3.13</v>
      </c>
    </row>
    <row r="10" spans="1:18" x14ac:dyDescent="0.25">
      <c r="A10" s="19">
        <v>9</v>
      </c>
      <c r="B10" s="37" t="s">
        <v>72</v>
      </c>
      <c r="C10" s="14">
        <v>3.81</v>
      </c>
      <c r="D10" s="14">
        <v>3.28</v>
      </c>
      <c r="E10" s="14">
        <v>3.28</v>
      </c>
      <c r="F10" s="14">
        <v>3.38</v>
      </c>
      <c r="G10" s="14">
        <v>3.29</v>
      </c>
      <c r="H10" s="14">
        <v>4.18</v>
      </c>
      <c r="I10" s="14">
        <v>2.9</v>
      </c>
      <c r="J10" s="14">
        <v>3.49</v>
      </c>
      <c r="K10" s="14">
        <v>3.91</v>
      </c>
      <c r="L10" s="14">
        <v>3.08</v>
      </c>
      <c r="M10" s="14">
        <v>4.45</v>
      </c>
      <c r="N10" s="14">
        <v>3.17</v>
      </c>
      <c r="O10" s="14">
        <v>3.85</v>
      </c>
      <c r="P10" s="14">
        <v>4.67</v>
      </c>
      <c r="Q10" s="14">
        <v>3.45</v>
      </c>
      <c r="R10" s="14">
        <v>4.54</v>
      </c>
    </row>
    <row r="11" spans="1:18" x14ac:dyDescent="0.25">
      <c r="A11" s="19">
        <v>10</v>
      </c>
      <c r="B11" s="37" t="s">
        <v>73</v>
      </c>
      <c r="C11" s="14">
        <v>2.9</v>
      </c>
      <c r="D11" s="14">
        <v>4.34</v>
      </c>
      <c r="E11" s="14">
        <v>3.61</v>
      </c>
      <c r="F11" s="14">
        <v>3.32</v>
      </c>
      <c r="G11" s="14">
        <v>4.5599999999999996</v>
      </c>
      <c r="H11" s="14">
        <v>3.51</v>
      </c>
      <c r="I11" s="14">
        <v>3.52</v>
      </c>
      <c r="J11" s="14">
        <v>4.47</v>
      </c>
      <c r="K11" s="14">
        <v>4.21</v>
      </c>
      <c r="L11" s="14">
        <v>3.58</v>
      </c>
      <c r="M11" s="14">
        <v>3.04</v>
      </c>
      <c r="N11" s="14">
        <v>4.1900000000000004</v>
      </c>
      <c r="O11" s="14">
        <v>2.85</v>
      </c>
      <c r="P11" s="14">
        <v>3.43</v>
      </c>
      <c r="Q11" s="14">
        <v>4.4000000000000004</v>
      </c>
      <c r="R11" s="14">
        <v>3.9</v>
      </c>
    </row>
    <row r="12" spans="1:18" x14ac:dyDescent="0.25">
      <c r="A12" s="19">
        <v>11</v>
      </c>
      <c r="B12" s="37" t="s">
        <v>74</v>
      </c>
      <c r="C12" s="14">
        <v>4.2300000000000004</v>
      </c>
      <c r="D12" s="14">
        <v>2.95</v>
      </c>
      <c r="E12" s="14">
        <v>4.1500000000000004</v>
      </c>
      <c r="F12" s="14">
        <v>4.38</v>
      </c>
      <c r="G12" s="14">
        <v>3.89</v>
      </c>
      <c r="H12" s="14">
        <v>3.91</v>
      </c>
      <c r="I12" s="14">
        <v>4.88</v>
      </c>
      <c r="J12" s="14">
        <v>3.08</v>
      </c>
      <c r="K12" s="14">
        <v>2.91</v>
      </c>
      <c r="L12" s="14">
        <v>3.08</v>
      </c>
      <c r="M12" s="14">
        <v>4.5999999999999996</v>
      </c>
      <c r="N12" s="14">
        <v>4.21</v>
      </c>
      <c r="O12" s="14">
        <v>4.37</v>
      </c>
      <c r="P12" s="14">
        <v>3.83</v>
      </c>
      <c r="Q12" s="14">
        <v>3.76</v>
      </c>
      <c r="R12" s="14">
        <v>3.6</v>
      </c>
    </row>
    <row r="13" spans="1:18" x14ac:dyDescent="0.25">
      <c r="A13" s="19">
        <v>12</v>
      </c>
      <c r="B13" s="37" t="s">
        <v>75</v>
      </c>
      <c r="C13" s="14">
        <v>4.54</v>
      </c>
      <c r="D13" s="14">
        <v>3</v>
      </c>
      <c r="E13" s="14">
        <v>3.99</v>
      </c>
      <c r="F13" s="14">
        <v>4.53</v>
      </c>
      <c r="G13" s="14">
        <v>3.69</v>
      </c>
      <c r="H13" s="14">
        <v>3.28</v>
      </c>
      <c r="I13" s="14">
        <v>2.85</v>
      </c>
      <c r="J13" s="14">
        <v>4.1399999999999997</v>
      </c>
      <c r="K13" s="14">
        <v>3.69</v>
      </c>
      <c r="L13" s="14">
        <v>4.75</v>
      </c>
      <c r="M13" s="14">
        <v>2.78</v>
      </c>
      <c r="N13" s="14">
        <v>3.43</v>
      </c>
      <c r="O13" s="14">
        <v>4.34</v>
      </c>
      <c r="P13" s="14">
        <v>3.07</v>
      </c>
      <c r="Q13" s="14">
        <v>4.49</v>
      </c>
      <c r="R13" s="14">
        <v>3.25</v>
      </c>
    </row>
    <row r="14" spans="1:18" x14ac:dyDescent="0.25">
      <c r="A14" s="19">
        <v>13</v>
      </c>
      <c r="B14" s="37" t="s">
        <v>76</v>
      </c>
      <c r="C14" s="14">
        <v>3.73</v>
      </c>
      <c r="D14" s="14">
        <v>3.06</v>
      </c>
      <c r="E14" s="14">
        <v>3.66</v>
      </c>
      <c r="F14" s="14">
        <v>2.96</v>
      </c>
      <c r="G14" s="14">
        <v>3.06</v>
      </c>
      <c r="H14" s="14">
        <v>4.78</v>
      </c>
      <c r="I14" s="14">
        <v>3.71</v>
      </c>
      <c r="J14" s="14">
        <v>3.88</v>
      </c>
      <c r="K14" s="14">
        <v>3.33</v>
      </c>
      <c r="L14" s="14">
        <v>4.08</v>
      </c>
      <c r="M14" s="14">
        <v>3.49</v>
      </c>
      <c r="N14" s="14">
        <v>4.32</v>
      </c>
      <c r="O14" s="14">
        <v>3.23</v>
      </c>
      <c r="P14" s="14">
        <v>4.01</v>
      </c>
      <c r="Q14" s="14">
        <v>3.45</v>
      </c>
      <c r="R14" s="14">
        <v>4.1100000000000003</v>
      </c>
    </row>
    <row r="15" spans="1:18" x14ac:dyDescent="0.25">
      <c r="A15" s="19">
        <v>14</v>
      </c>
      <c r="B15" s="37" t="s">
        <v>77</v>
      </c>
      <c r="C15" s="14">
        <v>3.62</v>
      </c>
      <c r="D15" s="14">
        <v>4.0999999999999996</v>
      </c>
      <c r="E15" s="14">
        <v>4.8899999999999997</v>
      </c>
      <c r="F15" s="14">
        <v>3.78</v>
      </c>
      <c r="G15" s="14">
        <v>4.4000000000000004</v>
      </c>
      <c r="H15" s="14">
        <v>4.0199999999999996</v>
      </c>
      <c r="I15" s="14">
        <v>3.82</v>
      </c>
      <c r="J15" s="14">
        <v>3.63</v>
      </c>
      <c r="K15" s="14">
        <v>4.4000000000000004</v>
      </c>
      <c r="L15" s="14">
        <v>3.45</v>
      </c>
      <c r="M15" s="14">
        <v>4.34</v>
      </c>
      <c r="N15" s="14">
        <v>3.06</v>
      </c>
      <c r="O15" s="14">
        <v>3.3</v>
      </c>
      <c r="P15" s="14">
        <v>3.8</v>
      </c>
      <c r="Q15" s="14">
        <v>4.87</v>
      </c>
      <c r="R15" s="14">
        <v>4.6900000000000004</v>
      </c>
    </row>
    <row r="16" spans="1:18" x14ac:dyDescent="0.25">
      <c r="A16" s="19">
        <v>15</v>
      </c>
      <c r="B16" s="37" t="s">
        <v>78</v>
      </c>
      <c r="C16" s="14">
        <v>3.02</v>
      </c>
      <c r="D16" s="14">
        <v>3.16</v>
      </c>
      <c r="E16" s="14">
        <v>4.3099999999999996</v>
      </c>
      <c r="F16" s="14">
        <v>3.07</v>
      </c>
      <c r="G16" s="14">
        <v>4.3099999999999996</v>
      </c>
      <c r="H16" s="14">
        <v>3.3</v>
      </c>
      <c r="I16" s="14">
        <v>4.53</v>
      </c>
      <c r="J16" s="14">
        <v>3.16</v>
      </c>
      <c r="K16" s="14">
        <v>3.89</v>
      </c>
      <c r="L16" s="14">
        <v>3.82</v>
      </c>
      <c r="M16" s="14">
        <v>3.88</v>
      </c>
      <c r="N16" s="14">
        <v>3.43</v>
      </c>
      <c r="O16" s="14">
        <v>4.0199999999999996</v>
      </c>
      <c r="P16" s="14">
        <v>4.2</v>
      </c>
      <c r="Q16" s="14">
        <v>3.14</v>
      </c>
      <c r="R16" s="14">
        <v>3.61</v>
      </c>
    </row>
    <row r="17" spans="1:18" x14ac:dyDescent="0.25">
      <c r="A17" s="19">
        <v>16</v>
      </c>
      <c r="B17" s="37" t="s">
        <v>79</v>
      </c>
      <c r="C17" s="14">
        <v>4.5599999999999996</v>
      </c>
      <c r="D17" s="14">
        <v>3.45</v>
      </c>
      <c r="E17" s="14">
        <v>4.5599999999999996</v>
      </c>
      <c r="F17" s="14">
        <v>3.4</v>
      </c>
      <c r="G17" s="14">
        <v>3.57</v>
      </c>
      <c r="H17" s="14">
        <v>3.95</v>
      </c>
      <c r="I17" s="14">
        <v>3.21</v>
      </c>
      <c r="J17" s="14">
        <v>4.34</v>
      </c>
      <c r="K17" s="14">
        <v>4.45</v>
      </c>
      <c r="L17" s="14">
        <v>3.22</v>
      </c>
      <c r="M17" s="14">
        <v>3.28</v>
      </c>
      <c r="N17" s="14">
        <v>4.0599999999999996</v>
      </c>
      <c r="O17" s="14">
        <v>3.55</v>
      </c>
      <c r="P17" s="14">
        <v>4.92</v>
      </c>
      <c r="Q17" s="14">
        <v>4.88</v>
      </c>
      <c r="R17" s="14">
        <v>3.33</v>
      </c>
    </row>
    <row r="18" spans="1:18" x14ac:dyDescent="0.25">
      <c r="A18" s="19">
        <v>17</v>
      </c>
      <c r="B18" s="37" t="s">
        <v>80</v>
      </c>
      <c r="C18" s="14">
        <v>4.91</v>
      </c>
      <c r="D18" s="14">
        <v>3.04</v>
      </c>
      <c r="E18" s="14">
        <v>3.92</v>
      </c>
      <c r="F18" s="14">
        <v>3.65</v>
      </c>
      <c r="G18" s="14">
        <v>4.68</v>
      </c>
      <c r="H18" s="14">
        <v>4.4400000000000004</v>
      </c>
      <c r="I18" s="14">
        <v>3.17</v>
      </c>
      <c r="J18" s="14">
        <v>3.44</v>
      </c>
      <c r="K18" s="14">
        <v>4.9400000000000004</v>
      </c>
      <c r="L18" s="14">
        <v>3.78</v>
      </c>
      <c r="M18" s="14">
        <v>4.9000000000000004</v>
      </c>
      <c r="N18" s="14">
        <v>3.69</v>
      </c>
      <c r="O18" s="14">
        <v>4.29</v>
      </c>
      <c r="P18" s="14">
        <v>2.92</v>
      </c>
      <c r="Q18" s="14">
        <v>3.35</v>
      </c>
      <c r="R18" s="14">
        <v>3.23</v>
      </c>
    </row>
    <row r="19" spans="1:18" x14ac:dyDescent="0.25">
      <c r="A19" s="19">
        <v>18</v>
      </c>
      <c r="B19" s="37" t="s">
        <v>81</v>
      </c>
      <c r="C19" s="14">
        <v>3.85</v>
      </c>
      <c r="D19" s="14">
        <v>3.03</v>
      </c>
      <c r="E19" s="14">
        <v>3.74</v>
      </c>
      <c r="F19" s="14">
        <v>3.63</v>
      </c>
      <c r="G19" s="14">
        <v>3.7</v>
      </c>
      <c r="H19" s="14">
        <v>3.48</v>
      </c>
      <c r="I19" s="14">
        <v>4.8899999999999997</v>
      </c>
      <c r="J19" s="14">
        <v>2.94</v>
      </c>
      <c r="K19" s="14">
        <v>4.0199999999999996</v>
      </c>
      <c r="L19" s="14">
        <v>3.43</v>
      </c>
      <c r="M19" s="14">
        <v>3.62</v>
      </c>
      <c r="N19" s="14">
        <v>4.17</v>
      </c>
      <c r="O19" s="14">
        <v>4.67</v>
      </c>
      <c r="P19" s="14">
        <v>4.1500000000000004</v>
      </c>
      <c r="Q19" s="14">
        <v>4.0199999999999996</v>
      </c>
      <c r="R19" s="14">
        <v>3.75</v>
      </c>
    </row>
    <row r="20" spans="1:18" x14ac:dyDescent="0.25">
      <c r="A20" s="19">
        <v>19</v>
      </c>
      <c r="B20" s="37" t="s">
        <v>82</v>
      </c>
      <c r="C20" s="14">
        <v>3.82</v>
      </c>
      <c r="D20" s="14">
        <v>2.98</v>
      </c>
      <c r="E20" s="14">
        <v>3.13</v>
      </c>
      <c r="F20" s="14">
        <v>3.54</v>
      </c>
      <c r="G20" s="14">
        <v>3.75</v>
      </c>
      <c r="H20" s="14">
        <v>3.98</v>
      </c>
      <c r="I20" s="14">
        <v>4.01</v>
      </c>
      <c r="J20" s="14">
        <v>3.98</v>
      </c>
      <c r="K20" s="14">
        <v>3.42</v>
      </c>
      <c r="L20" s="14">
        <v>4.37</v>
      </c>
      <c r="M20" s="14">
        <v>4.92</v>
      </c>
      <c r="N20" s="14">
        <v>3.82</v>
      </c>
      <c r="O20" s="14">
        <v>3.41</v>
      </c>
      <c r="P20" s="14">
        <v>3.49</v>
      </c>
      <c r="Q20" s="14">
        <v>3.02</v>
      </c>
      <c r="R20" s="14">
        <v>4.4800000000000004</v>
      </c>
    </row>
    <row r="21" spans="1:18" x14ac:dyDescent="0.25">
      <c r="A21" s="19">
        <v>20</v>
      </c>
      <c r="B21" s="37" t="s">
        <v>83</v>
      </c>
      <c r="C21" s="14">
        <v>3.32</v>
      </c>
      <c r="D21" s="14">
        <v>2.69</v>
      </c>
      <c r="E21" s="14">
        <v>4.45</v>
      </c>
      <c r="F21" s="14">
        <v>4.47</v>
      </c>
      <c r="G21" s="14">
        <v>3.61</v>
      </c>
      <c r="H21" s="14">
        <v>2.98</v>
      </c>
      <c r="I21" s="14">
        <v>3.35</v>
      </c>
      <c r="J21" s="14">
        <v>3.44</v>
      </c>
      <c r="K21" s="14">
        <v>4.78</v>
      </c>
      <c r="L21" s="14">
        <v>3.09</v>
      </c>
      <c r="M21" s="14">
        <v>3.49</v>
      </c>
      <c r="N21" s="14">
        <v>3.37</v>
      </c>
      <c r="O21" s="14">
        <v>3.5</v>
      </c>
      <c r="P21" s="14">
        <v>4.3600000000000003</v>
      </c>
      <c r="Q21" s="14">
        <v>3.82</v>
      </c>
      <c r="R21" s="14">
        <v>4.5999999999999996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11.28515625" bestFit="1" customWidth="1"/>
    <col min="2" max="2" width="31.7109375" bestFit="1" customWidth="1"/>
  </cols>
  <sheetData>
    <row r="1" spans="1:2" x14ac:dyDescent="0.25">
      <c r="A1" s="49" t="s">
        <v>605</v>
      </c>
      <c r="B1" s="49" t="s">
        <v>559</v>
      </c>
    </row>
    <row r="2" spans="1:2" x14ac:dyDescent="0.25">
      <c r="A2" s="1" t="s">
        <v>560</v>
      </c>
      <c r="B2" s="1" t="s">
        <v>552</v>
      </c>
    </row>
    <row r="3" spans="1:2" x14ac:dyDescent="0.25">
      <c r="A3" s="1" t="s">
        <v>561</v>
      </c>
      <c r="B3" s="1" t="s">
        <v>555</v>
      </c>
    </row>
    <row r="4" spans="1:2" x14ac:dyDescent="0.25">
      <c r="A4" s="1" t="s">
        <v>564</v>
      </c>
      <c r="B4" s="1" t="s">
        <v>556</v>
      </c>
    </row>
    <row r="5" spans="1:2" x14ac:dyDescent="0.25">
      <c r="A5" s="1" t="s">
        <v>565</v>
      </c>
      <c r="B5" s="1" t="s">
        <v>557</v>
      </c>
    </row>
    <row r="6" spans="1:2" x14ac:dyDescent="0.25">
      <c r="A6" s="1" t="s">
        <v>563</v>
      </c>
      <c r="B6" s="1" t="s">
        <v>558</v>
      </c>
    </row>
    <row r="7" spans="1:2" x14ac:dyDescent="0.25">
      <c r="A7" s="1" t="s">
        <v>566</v>
      </c>
      <c r="B7" s="1" t="s">
        <v>552</v>
      </c>
    </row>
    <row r="8" spans="1:2" x14ac:dyDescent="0.25">
      <c r="A8" s="1" t="s">
        <v>567</v>
      </c>
      <c r="B8" s="1" t="s">
        <v>553</v>
      </c>
    </row>
    <row r="9" spans="1:2" x14ac:dyDescent="0.25">
      <c r="A9" s="1" t="s">
        <v>562</v>
      </c>
      <c r="B9" s="1" t="s">
        <v>554</v>
      </c>
    </row>
    <row r="10" spans="1:2" x14ac:dyDescent="0.25">
      <c r="A10" s="1" t="s">
        <v>568</v>
      </c>
      <c r="B10" s="1" t="s">
        <v>555</v>
      </c>
    </row>
    <row r="11" spans="1:2" x14ac:dyDescent="0.25">
      <c r="A11" s="1" t="s">
        <v>569</v>
      </c>
      <c r="B11" s="1" t="s">
        <v>552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workbookViewId="0"/>
  </sheetViews>
  <sheetFormatPr defaultRowHeight="15" x14ac:dyDescent="0.25"/>
  <sheetData>
    <row r="2" spans="2:10" x14ac:dyDescent="0.25">
      <c r="B2" s="40" t="s">
        <v>570</v>
      </c>
      <c r="C2" s="40">
        <v>2</v>
      </c>
      <c r="D2" s="40">
        <v>3</v>
      </c>
      <c r="E2" s="40">
        <v>4</v>
      </c>
      <c r="F2" s="40">
        <v>5</v>
      </c>
      <c r="G2" s="40">
        <v>6</v>
      </c>
      <c r="H2" s="40">
        <v>7</v>
      </c>
      <c r="I2" s="40">
        <v>8</v>
      </c>
      <c r="J2" s="40">
        <v>9</v>
      </c>
    </row>
    <row r="3" spans="2:10" x14ac:dyDescent="0.25">
      <c r="B3" s="40">
        <v>2</v>
      </c>
      <c r="C3" s="1">
        <v>4</v>
      </c>
      <c r="D3" s="1">
        <v>6</v>
      </c>
      <c r="E3" s="1">
        <v>8</v>
      </c>
      <c r="F3" s="1">
        <v>10</v>
      </c>
      <c r="G3" s="1">
        <v>12</v>
      </c>
      <c r="H3" s="1">
        <v>14</v>
      </c>
      <c r="I3" s="1">
        <v>16</v>
      </c>
      <c r="J3" s="1">
        <v>18</v>
      </c>
    </row>
    <row r="4" spans="2:10" x14ac:dyDescent="0.25">
      <c r="B4" s="40">
        <v>3</v>
      </c>
      <c r="C4" s="1">
        <v>6</v>
      </c>
      <c r="D4" s="1">
        <v>9</v>
      </c>
      <c r="E4" s="1">
        <v>12</v>
      </c>
      <c r="F4" s="1">
        <v>15</v>
      </c>
      <c r="G4" s="1">
        <v>18</v>
      </c>
      <c r="H4" s="1">
        <v>21</v>
      </c>
      <c r="I4" s="1">
        <v>24</v>
      </c>
      <c r="J4" s="1">
        <v>27</v>
      </c>
    </row>
    <row r="5" spans="2:10" x14ac:dyDescent="0.25">
      <c r="B5" s="40">
        <v>4</v>
      </c>
      <c r="C5" s="1">
        <v>8</v>
      </c>
      <c r="D5" s="1">
        <v>12</v>
      </c>
      <c r="E5" s="1">
        <v>16</v>
      </c>
      <c r="F5" s="1">
        <v>20</v>
      </c>
      <c r="G5" s="1">
        <v>24</v>
      </c>
      <c r="H5" s="1">
        <v>28</v>
      </c>
      <c r="I5" s="1">
        <v>32</v>
      </c>
      <c r="J5" s="1">
        <v>36</v>
      </c>
    </row>
    <row r="6" spans="2:10" x14ac:dyDescent="0.25">
      <c r="B6" s="40">
        <v>5</v>
      </c>
      <c r="C6" s="1">
        <v>10</v>
      </c>
      <c r="D6" s="1">
        <v>15</v>
      </c>
      <c r="E6" s="1">
        <v>20</v>
      </c>
      <c r="F6" s="1">
        <v>25</v>
      </c>
      <c r="G6" s="1">
        <v>30</v>
      </c>
      <c r="H6" s="1">
        <v>35</v>
      </c>
      <c r="I6" s="1">
        <v>40</v>
      </c>
      <c r="J6" s="1">
        <v>45</v>
      </c>
    </row>
    <row r="7" spans="2:10" x14ac:dyDescent="0.25">
      <c r="B7" s="40">
        <v>6</v>
      </c>
      <c r="C7" s="1">
        <v>12</v>
      </c>
      <c r="D7" s="1">
        <v>18</v>
      </c>
      <c r="E7" s="1">
        <v>24</v>
      </c>
      <c r="F7" s="1">
        <v>30</v>
      </c>
      <c r="G7" s="1">
        <v>36</v>
      </c>
      <c r="H7" s="1">
        <v>42</v>
      </c>
      <c r="I7" s="1">
        <v>48</v>
      </c>
      <c r="J7" s="1">
        <v>54</v>
      </c>
    </row>
    <row r="8" spans="2:10" x14ac:dyDescent="0.25">
      <c r="B8" s="40">
        <v>7</v>
      </c>
      <c r="C8" s="1">
        <v>14</v>
      </c>
      <c r="D8" s="1">
        <v>21</v>
      </c>
      <c r="E8" s="1">
        <v>28</v>
      </c>
      <c r="F8" s="1">
        <v>35</v>
      </c>
      <c r="G8" s="1">
        <v>42</v>
      </c>
      <c r="H8" s="1">
        <v>49</v>
      </c>
      <c r="I8" s="1">
        <v>56</v>
      </c>
      <c r="J8" s="1">
        <v>63</v>
      </c>
    </row>
    <row r="9" spans="2:10" x14ac:dyDescent="0.25">
      <c r="B9" s="40">
        <v>8</v>
      </c>
      <c r="C9" s="1">
        <v>16</v>
      </c>
      <c r="D9" s="1">
        <v>24</v>
      </c>
      <c r="E9" s="1">
        <v>32</v>
      </c>
      <c r="F9" s="1">
        <v>40</v>
      </c>
      <c r="G9" s="1">
        <v>48</v>
      </c>
      <c r="H9" s="1">
        <v>56</v>
      </c>
      <c r="I9" s="1">
        <v>64</v>
      </c>
      <c r="J9" s="1">
        <v>72</v>
      </c>
    </row>
    <row r="10" spans="2:10" x14ac:dyDescent="0.25">
      <c r="B10" s="40">
        <v>9</v>
      </c>
      <c r="C10" s="1">
        <v>18</v>
      </c>
      <c r="D10" s="1">
        <v>27</v>
      </c>
      <c r="E10" s="1">
        <v>36</v>
      </c>
      <c r="F10" s="1">
        <v>45</v>
      </c>
      <c r="G10" s="1">
        <v>54</v>
      </c>
      <c r="H10" s="1">
        <v>63</v>
      </c>
      <c r="I10" s="1">
        <v>72</v>
      </c>
      <c r="J10" s="1">
        <v>81</v>
      </c>
    </row>
  </sheetData>
  <conditionalFormatting sqref="C3:J10">
    <cfRule type="cellIs" dxfId="3" priority="1" operator="greaterThan">
      <formula>61</formula>
    </cfRule>
    <cfRule type="cellIs" dxfId="2" priority="2" operator="between">
      <formula>41</formula>
      <formula>60</formula>
    </cfRule>
    <cfRule type="cellIs" dxfId="1" priority="3" operator="between">
      <formula>21</formula>
      <formula>40</formula>
    </cfRule>
    <cfRule type="cellIs" dxfId="0" priority="4" operator="between">
      <formula>0</formula>
      <formula>20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A3" sqref="A3"/>
    </sheetView>
  </sheetViews>
  <sheetFormatPr defaultRowHeight="15" x14ac:dyDescent="0.25"/>
  <cols>
    <col min="1" max="1" width="17.7109375" bestFit="1" customWidth="1"/>
    <col min="2" max="2" width="13.85546875" bestFit="1" customWidth="1"/>
    <col min="3" max="3" width="12.28515625" bestFit="1" customWidth="1"/>
    <col min="4" max="4" width="39.85546875" bestFit="1" customWidth="1"/>
  </cols>
  <sheetData>
    <row r="3" spans="1:4" x14ac:dyDescent="0.25">
      <c r="A3" s="38" t="s">
        <v>100</v>
      </c>
      <c r="B3" s="38" t="s">
        <v>101</v>
      </c>
      <c r="C3" s="38" t="s">
        <v>102</v>
      </c>
      <c r="D3" s="38" t="s">
        <v>103</v>
      </c>
    </row>
    <row r="4" spans="1:4" x14ac:dyDescent="0.25">
      <c r="A4" s="14" t="s">
        <v>104</v>
      </c>
      <c r="B4" s="14" t="s">
        <v>114</v>
      </c>
      <c r="C4" s="14">
        <v>24</v>
      </c>
      <c r="D4" s="14" t="str">
        <f>CONCATENATE("г. ", A4, ", ул. ", B4, ", д. ", C4)</f>
        <v>г. Якутск, ул. Ленина, д. 24</v>
      </c>
    </row>
    <row r="5" spans="1:4" x14ac:dyDescent="0.25">
      <c r="A5" s="14" t="s">
        <v>105</v>
      </c>
      <c r="B5" s="14" t="s">
        <v>115</v>
      </c>
      <c r="C5" s="14">
        <v>14</v>
      </c>
      <c r="D5" s="14"/>
    </row>
    <row r="6" spans="1:4" x14ac:dyDescent="0.25">
      <c r="A6" s="14" t="s">
        <v>106</v>
      </c>
      <c r="B6" s="14" t="s">
        <v>116</v>
      </c>
      <c r="C6" s="14">
        <v>6</v>
      </c>
      <c r="D6" s="14"/>
    </row>
    <row r="7" spans="1:4" x14ac:dyDescent="0.25">
      <c r="A7" s="14" t="s">
        <v>107</v>
      </c>
      <c r="B7" s="14" t="s">
        <v>117</v>
      </c>
      <c r="C7" s="14">
        <v>28</v>
      </c>
      <c r="D7" s="14"/>
    </row>
    <row r="8" spans="1:4" x14ac:dyDescent="0.25">
      <c r="A8" s="14" t="s">
        <v>108</v>
      </c>
      <c r="B8" s="14" t="s">
        <v>118</v>
      </c>
      <c r="C8" s="14">
        <v>21</v>
      </c>
      <c r="D8" s="14"/>
    </row>
    <row r="9" spans="1:4" x14ac:dyDescent="0.25">
      <c r="A9" s="14" t="s">
        <v>109</v>
      </c>
      <c r="B9" s="14" t="s">
        <v>119</v>
      </c>
      <c r="C9" s="14">
        <v>12</v>
      </c>
      <c r="D9" s="14"/>
    </row>
    <row r="10" spans="1:4" x14ac:dyDescent="0.25">
      <c r="A10" s="14" t="s">
        <v>110</v>
      </c>
      <c r="B10" s="14" t="s">
        <v>120</v>
      </c>
      <c r="C10" s="14">
        <v>23</v>
      </c>
      <c r="D10" s="14"/>
    </row>
    <row r="11" spans="1:4" x14ac:dyDescent="0.25">
      <c r="A11" s="14" t="s">
        <v>111</v>
      </c>
      <c r="B11" s="14" t="s">
        <v>121</v>
      </c>
      <c r="C11" s="14">
        <v>17</v>
      </c>
      <c r="D11" s="14"/>
    </row>
    <row r="12" spans="1:4" x14ac:dyDescent="0.25">
      <c r="A12" s="14" t="s">
        <v>112</v>
      </c>
      <c r="B12" s="14" t="s">
        <v>122</v>
      </c>
      <c r="C12" s="14">
        <v>7</v>
      </c>
      <c r="D12" s="14"/>
    </row>
    <row r="13" spans="1:4" x14ac:dyDescent="0.25">
      <c r="A13" s="14" t="s">
        <v>113</v>
      </c>
      <c r="B13" s="14" t="s">
        <v>123</v>
      </c>
      <c r="C13" s="14">
        <v>29</v>
      </c>
      <c r="D13" s="14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2"/>
  <sheetViews>
    <sheetView workbookViewId="0">
      <selection activeCell="A7" sqref="A7"/>
    </sheetView>
  </sheetViews>
  <sheetFormatPr defaultRowHeight="15" x14ac:dyDescent="0.25"/>
  <cols>
    <col min="1" max="1" width="32.85546875" bestFit="1" customWidth="1"/>
    <col min="2" max="2" width="11.28515625" bestFit="1" customWidth="1"/>
    <col min="3" max="3" width="10.28515625" bestFit="1" customWidth="1"/>
    <col min="4" max="4" width="15.28515625" bestFit="1" customWidth="1"/>
    <col min="5" max="5" width="19.85546875" bestFit="1" customWidth="1"/>
    <col min="6" max="6" width="21.85546875" bestFit="1" customWidth="1"/>
    <col min="7" max="7" width="24.140625" bestFit="1" customWidth="1"/>
  </cols>
  <sheetData>
    <row r="7" spans="1:7" x14ac:dyDescent="0.25">
      <c r="A7" s="50" t="s">
        <v>32</v>
      </c>
      <c r="B7" s="50" t="s">
        <v>124</v>
      </c>
      <c r="C7" s="50" t="s">
        <v>125</v>
      </c>
      <c r="D7" s="50" t="s">
        <v>126</v>
      </c>
      <c r="E7" s="50" t="s">
        <v>127</v>
      </c>
      <c r="F7" s="50" t="s">
        <v>128</v>
      </c>
      <c r="G7" s="50" t="s">
        <v>179</v>
      </c>
    </row>
    <row r="8" spans="1:7" x14ac:dyDescent="0.25">
      <c r="A8" s="14" t="s">
        <v>129</v>
      </c>
      <c r="B8" s="14" t="s">
        <v>144</v>
      </c>
      <c r="C8" s="14" t="s">
        <v>145</v>
      </c>
      <c r="D8" s="14" t="s">
        <v>146</v>
      </c>
      <c r="E8" s="14" t="str">
        <f>LEFT(C8)</f>
        <v>А</v>
      </c>
      <c r="F8" s="14" t="str">
        <f>LEFT(D8)</f>
        <v>М</v>
      </c>
      <c r="G8" s="14" t="str">
        <f>CONCATENATE(B8," ", E8,". ", F8,".")</f>
        <v>Иванов А. М.</v>
      </c>
    </row>
    <row r="9" spans="1:7" x14ac:dyDescent="0.25">
      <c r="A9" s="14" t="s">
        <v>130</v>
      </c>
      <c r="B9" s="14"/>
      <c r="C9" s="14"/>
      <c r="D9" s="14"/>
      <c r="E9" s="14"/>
      <c r="F9" s="14"/>
      <c r="G9" s="14"/>
    </row>
    <row r="10" spans="1:7" x14ac:dyDescent="0.25">
      <c r="A10" s="14" t="s">
        <v>131</v>
      </c>
      <c r="B10" s="14"/>
      <c r="C10" s="14"/>
      <c r="D10" s="14"/>
      <c r="E10" s="14"/>
      <c r="F10" s="14"/>
      <c r="G10" s="14"/>
    </row>
    <row r="11" spans="1:7" x14ac:dyDescent="0.25">
      <c r="A11" s="14" t="s">
        <v>132</v>
      </c>
      <c r="B11" s="14"/>
      <c r="C11" s="14"/>
      <c r="D11" s="14"/>
      <c r="E11" s="14"/>
      <c r="F11" s="14"/>
      <c r="G11" s="14"/>
    </row>
    <row r="12" spans="1:7" x14ac:dyDescent="0.25">
      <c r="A12" s="14" t="s">
        <v>133</v>
      </c>
      <c r="B12" s="14"/>
      <c r="C12" s="14"/>
      <c r="D12" s="14"/>
      <c r="E12" s="14"/>
      <c r="F12" s="14"/>
      <c r="G12" s="14"/>
    </row>
    <row r="13" spans="1:7" x14ac:dyDescent="0.25">
      <c r="A13" s="14" t="s">
        <v>134</v>
      </c>
      <c r="B13" s="14"/>
      <c r="C13" s="14"/>
      <c r="D13" s="14"/>
      <c r="E13" s="14"/>
      <c r="F13" s="14"/>
      <c r="G13" s="14"/>
    </row>
    <row r="14" spans="1:7" x14ac:dyDescent="0.25">
      <c r="A14" s="14" t="s">
        <v>135</v>
      </c>
      <c r="B14" s="14"/>
      <c r="C14" s="14"/>
      <c r="D14" s="14"/>
      <c r="E14" s="14"/>
      <c r="F14" s="14"/>
      <c r="G14" s="14"/>
    </row>
    <row r="15" spans="1:7" x14ac:dyDescent="0.25">
      <c r="A15" s="14" t="s">
        <v>136</v>
      </c>
      <c r="B15" s="14"/>
      <c r="C15" s="14"/>
      <c r="D15" s="14"/>
      <c r="E15" s="14"/>
      <c r="F15" s="14"/>
      <c r="G15" s="14"/>
    </row>
    <row r="16" spans="1:7" x14ac:dyDescent="0.25">
      <c r="A16" s="14" t="s">
        <v>137</v>
      </c>
      <c r="B16" s="14"/>
      <c r="C16" s="14"/>
      <c r="D16" s="14"/>
      <c r="E16" s="14"/>
      <c r="F16" s="14"/>
      <c r="G16" s="14"/>
    </row>
    <row r="17" spans="1:7" x14ac:dyDescent="0.25">
      <c r="A17" s="14" t="s">
        <v>138</v>
      </c>
      <c r="B17" s="14"/>
      <c r="C17" s="14"/>
      <c r="D17" s="14"/>
      <c r="E17" s="14"/>
      <c r="F17" s="14"/>
      <c r="G17" s="14"/>
    </row>
    <row r="18" spans="1:7" x14ac:dyDescent="0.25">
      <c r="A18" s="14" t="s">
        <v>139</v>
      </c>
      <c r="B18" s="14"/>
      <c r="C18" s="14"/>
      <c r="D18" s="14"/>
      <c r="E18" s="14"/>
      <c r="F18" s="14"/>
      <c r="G18" s="14"/>
    </row>
    <row r="19" spans="1:7" x14ac:dyDescent="0.25">
      <c r="A19" s="14" t="s">
        <v>140</v>
      </c>
      <c r="B19" s="14"/>
      <c r="C19" s="14"/>
      <c r="D19" s="14"/>
      <c r="E19" s="14"/>
      <c r="F19" s="14"/>
      <c r="G19" s="14"/>
    </row>
    <row r="20" spans="1:7" x14ac:dyDescent="0.25">
      <c r="A20" s="14" t="s">
        <v>141</v>
      </c>
      <c r="B20" s="14"/>
      <c r="C20" s="14"/>
      <c r="D20" s="14"/>
      <c r="E20" s="14"/>
      <c r="F20" s="14"/>
      <c r="G20" s="14"/>
    </row>
    <row r="21" spans="1:7" x14ac:dyDescent="0.25">
      <c r="A21" s="14" t="s">
        <v>142</v>
      </c>
      <c r="B21" s="14"/>
      <c r="C21" s="14"/>
      <c r="D21" s="14"/>
      <c r="E21" s="14"/>
      <c r="F21" s="14"/>
      <c r="G21" s="14"/>
    </row>
    <row r="22" spans="1:7" x14ac:dyDescent="0.25">
      <c r="A22" s="14" t="s">
        <v>143</v>
      </c>
      <c r="B22" s="14"/>
      <c r="C22" s="14"/>
      <c r="D22" s="14"/>
      <c r="E22" s="14"/>
      <c r="F22" s="14"/>
      <c r="G22" s="1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1"/>
  <sheetViews>
    <sheetView workbookViewId="0">
      <selection activeCell="A6" sqref="A6"/>
    </sheetView>
  </sheetViews>
  <sheetFormatPr defaultRowHeight="15" x14ac:dyDescent="0.25"/>
  <cols>
    <col min="1" max="1" width="16.5703125" bestFit="1" customWidth="1"/>
  </cols>
  <sheetData>
    <row r="6" spans="1:3" x14ac:dyDescent="0.25">
      <c r="A6" s="51" t="s">
        <v>180</v>
      </c>
      <c r="B6" s="51" t="s">
        <v>181</v>
      </c>
      <c r="C6" s="51" t="s">
        <v>33</v>
      </c>
    </row>
    <row r="7" spans="1:3" x14ac:dyDescent="0.25">
      <c r="A7" s="18" t="s">
        <v>182</v>
      </c>
      <c r="B7" s="14">
        <v>123</v>
      </c>
      <c r="C7" s="14">
        <v>7060589</v>
      </c>
    </row>
    <row r="8" spans="1:3" x14ac:dyDescent="0.25">
      <c r="A8" s="18" t="s">
        <v>183</v>
      </c>
      <c r="B8" s="14"/>
      <c r="C8" s="14"/>
    </row>
    <row r="9" spans="1:3" x14ac:dyDescent="0.25">
      <c r="A9" s="18" t="s">
        <v>184</v>
      </c>
      <c r="B9" s="14"/>
      <c r="C9" s="14"/>
    </row>
    <row r="10" spans="1:3" x14ac:dyDescent="0.25">
      <c r="A10" s="18" t="s">
        <v>185</v>
      </c>
      <c r="B10" s="14"/>
      <c r="C10" s="14"/>
    </row>
    <row r="11" spans="1:3" x14ac:dyDescent="0.25">
      <c r="A11" s="18" t="s">
        <v>186</v>
      </c>
      <c r="B11" s="14"/>
      <c r="C11" s="14"/>
    </row>
    <row r="12" spans="1:3" x14ac:dyDescent="0.25">
      <c r="A12" s="18" t="s">
        <v>187</v>
      </c>
      <c r="B12" s="14"/>
      <c r="C12" s="14"/>
    </row>
    <row r="13" spans="1:3" x14ac:dyDescent="0.25">
      <c r="A13" s="18" t="s">
        <v>188</v>
      </c>
      <c r="B13" s="14"/>
      <c r="C13" s="14"/>
    </row>
    <row r="14" spans="1:3" x14ac:dyDescent="0.25">
      <c r="A14" s="18" t="s">
        <v>189</v>
      </c>
      <c r="B14" s="14"/>
      <c r="C14" s="14"/>
    </row>
    <row r="15" spans="1:3" x14ac:dyDescent="0.25">
      <c r="A15" s="18" t="s">
        <v>190</v>
      </c>
      <c r="B15" s="14"/>
      <c r="C15" s="14"/>
    </row>
    <row r="16" spans="1:3" x14ac:dyDescent="0.25">
      <c r="A16" s="18" t="s">
        <v>191</v>
      </c>
      <c r="B16" s="14"/>
      <c r="C16" s="14"/>
    </row>
    <row r="17" spans="1:3" x14ac:dyDescent="0.25">
      <c r="A17" s="18" t="s">
        <v>192</v>
      </c>
      <c r="B17" s="14"/>
      <c r="C17" s="14"/>
    </row>
    <row r="18" spans="1:3" x14ac:dyDescent="0.25">
      <c r="A18" s="18" t="s">
        <v>193</v>
      </c>
      <c r="B18" s="14"/>
      <c r="C18" s="14"/>
    </row>
    <row r="19" spans="1:3" x14ac:dyDescent="0.25">
      <c r="A19" s="18" t="s">
        <v>194</v>
      </c>
      <c r="B19" s="14"/>
      <c r="C19" s="14"/>
    </row>
    <row r="20" spans="1:3" x14ac:dyDescent="0.25">
      <c r="A20" s="18" t="s">
        <v>195</v>
      </c>
      <c r="B20" s="14"/>
      <c r="C20" s="14"/>
    </row>
    <row r="21" spans="1:3" x14ac:dyDescent="0.25">
      <c r="A21" s="18" t="s">
        <v>196</v>
      </c>
      <c r="B21" s="14"/>
      <c r="C21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/>
  </sheetViews>
  <sheetFormatPr defaultRowHeight="15" x14ac:dyDescent="0.25"/>
  <cols>
    <col min="1" max="1" width="32.42578125" bestFit="1" customWidth="1"/>
  </cols>
  <sheetData>
    <row r="1" spans="1:2" x14ac:dyDescent="0.25">
      <c r="A1" s="4" t="s">
        <v>32</v>
      </c>
      <c r="B1" s="11" t="s">
        <v>33</v>
      </c>
    </row>
    <row r="2" spans="1:2" x14ac:dyDescent="0.25">
      <c r="A2" s="2" t="s">
        <v>34</v>
      </c>
      <c r="B2" s="7">
        <v>1</v>
      </c>
    </row>
    <row r="3" spans="1:2" x14ac:dyDescent="0.25">
      <c r="A3" s="2" t="s">
        <v>35</v>
      </c>
      <c r="B3" s="7">
        <v>2</v>
      </c>
    </row>
    <row r="4" spans="1:2" x14ac:dyDescent="0.25">
      <c r="A4" s="2" t="s">
        <v>36</v>
      </c>
      <c r="B4" s="7"/>
    </row>
    <row r="5" spans="1:2" x14ac:dyDescent="0.25">
      <c r="A5" s="2" t="s">
        <v>37</v>
      </c>
      <c r="B5" s="7"/>
    </row>
    <row r="6" spans="1:2" x14ac:dyDescent="0.25">
      <c r="A6" s="2" t="s">
        <v>38</v>
      </c>
      <c r="B6" s="7"/>
    </row>
    <row r="7" spans="1:2" x14ac:dyDescent="0.25">
      <c r="A7" s="2" t="s">
        <v>39</v>
      </c>
      <c r="B7" s="7"/>
    </row>
    <row r="8" spans="1:2" x14ac:dyDescent="0.25">
      <c r="A8" s="2" t="s">
        <v>40</v>
      </c>
      <c r="B8" s="7"/>
    </row>
    <row r="9" spans="1:2" x14ac:dyDescent="0.25">
      <c r="A9" s="2" t="s">
        <v>41</v>
      </c>
      <c r="B9" s="7"/>
    </row>
    <row r="10" spans="1:2" x14ac:dyDescent="0.25">
      <c r="A10" s="2" t="s">
        <v>42</v>
      </c>
      <c r="B10" s="7"/>
    </row>
    <row r="11" spans="1:2" x14ac:dyDescent="0.25">
      <c r="A11" s="2" t="s">
        <v>43</v>
      </c>
      <c r="B11" s="7"/>
    </row>
    <row r="12" spans="1:2" x14ac:dyDescent="0.25">
      <c r="A12" s="2" t="s">
        <v>44</v>
      </c>
      <c r="B12" s="7"/>
    </row>
    <row r="13" spans="1:2" x14ac:dyDescent="0.25">
      <c r="A13" s="2" t="s">
        <v>45</v>
      </c>
      <c r="B13" s="7"/>
    </row>
    <row r="14" spans="1:2" x14ac:dyDescent="0.25">
      <c r="A14" s="2" t="s">
        <v>46</v>
      </c>
      <c r="B14" s="7"/>
    </row>
    <row r="15" spans="1:2" x14ac:dyDescent="0.25">
      <c r="A15" s="2" t="s">
        <v>47</v>
      </c>
      <c r="B15" s="7"/>
    </row>
    <row r="16" spans="1:2" x14ac:dyDescent="0.25">
      <c r="A16" s="2" t="s">
        <v>48</v>
      </c>
      <c r="B16" s="7"/>
    </row>
    <row r="17" spans="1:2" x14ac:dyDescent="0.25">
      <c r="A17" s="2" t="s">
        <v>49</v>
      </c>
      <c r="B17" s="7"/>
    </row>
    <row r="18" spans="1:2" x14ac:dyDescent="0.25">
      <c r="A18" s="2" t="s">
        <v>50</v>
      </c>
      <c r="B18" s="7"/>
    </row>
    <row r="19" spans="1:2" x14ac:dyDescent="0.25">
      <c r="A19" s="2" t="s">
        <v>51</v>
      </c>
      <c r="B19" s="7"/>
    </row>
    <row r="20" spans="1:2" x14ac:dyDescent="0.25">
      <c r="A20" s="2" t="s">
        <v>52</v>
      </c>
      <c r="B20" s="7"/>
    </row>
    <row r="21" spans="1:2" x14ac:dyDescent="0.25">
      <c r="A21" s="2" t="s">
        <v>53</v>
      </c>
      <c r="B21" s="7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2" max="2" width="11.28515625" bestFit="1" customWidth="1"/>
    <col min="3" max="3" width="10.85546875" bestFit="1" customWidth="1"/>
    <col min="4" max="4" width="15.28515625" bestFit="1" customWidth="1"/>
    <col min="6" max="6" width="12.85546875" bestFit="1" customWidth="1"/>
  </cols>
  <sheetData>
    <row r="1" spans="1:7" x14ac:dyDescent="0.25">
      <c r="A1" s="47" t="s">
        <v>6</v>
      </c>
      <c r="B1" s="47" t="s">
        <v>124</v>
      </c>
      <c r="C1" s="47" t="s">
        <v>125</v>
      </c>
      <c r="D1" s="47" t="s">
        <v>126</v>
      </c>
      <c r="E1" s="47" t="s">
        <v>198</v>
      </c>
      <c r="F1" s="47" t="s">
        <v>100</v>
      </c>
      <c r="G1" s="47" t="s">
        <v>197</v>
      </c>
    </row>
    <row r="2" spans="1:7" x14ac:dyDescent="0.25">
      <c r="A2" s="14">
        <v>1</v>
      </c>
      <c r="B2" s="14" t="s">
        <v>144</v>
      </c>
      <c r="C2" s="14" t="s">
        <v>145</v>
      </c>
      <c r="D2" s="14" t="s">
        <v>146</v>
      </c>
      <c r="E2" s="14" t="s">
        <v>213</v>
      </c>
      <c r="F2" s="14" t="s">
        <v>215</v>
      </c>
      <c r="G2" s="14">
        <v>32</v>
      </c>
    </row>
    <row r="3" spans="1:7" x14ac:dyDescent="0.25">
      <c r="A3" s="14">
        <v>2</v>
      </c>
      <c r="B3" s="14" t="s">
        <v>147</v>
      </c>
      <c r="C3" s="14" t="s">
        <v>199</v>
      </c>
      <c r="D3" s="14" t="s">
        <v>200</v>
      </c>
      <c r="E3" s="14" t="s">
        <v>214</v>
      </c>
      <c r="F3" s="14" t="s">
        <v>219</v>
      </c>
      <c r="G3" s="14">
        <v>45</v>
      </c>
    </row>
    <row r="4" spans="1:7" x14ac:dyDescent="0.25">
      <c r="A4" s="14">
        <v>3</v>
      </c>
      <c r="B4" s="14" t="s">
        <v>150</v>
      </c>
      <c r="C4" s="14" t="s">
        <v>201</v>
      </c>
      <c r="D4" s="14" t="s">
        <v>202</v>
      </c>
      <c r="E4" s="14" t="s">
        <v>213</v>
      </c>
      <c r="F4" s="14" t="s">
        <v>108</v>
      </c>
      <c r="G4" s="14">
        <v>55</v>
      </c>
    </row>
    <row r="5" spans="1:7" x14ac:dyDescent="0.25">
      <c r="A5" s="14">
        <v>4</v>
      </c>
      <c r="B5" s="14" t="s">
        <v>153</v>
      </c>
      <c r="C5" s="14" t="s">
        <v>159</v>
      </c>
      <c r="D5" s="14" t="s">
        <v>203</v>
      </c>
      <c r="E5" s="14" t="s">
        <v>214</v>
      </c>
      <c r="F5" s="14" t="s">
        <v>215</v>
      </c>
      <c r="G5" s="14">
        <v>27</v>
      </c>
    </row>
    <row r="6" spans="1:7" x14ac:dyDescent="0.25">
      <c r="A6" s="14">
        <v>5</v>
      </c>
      <c r="B6" s="14" t="s">
        <v>156</v>
      </c>
      <c r="C6" s="14" t="s">
        <v>204</v>
      </c>
      <c r="D6" s="14" t="s">
        <v>152</v>
      </c>
      <c r="E6" s="14" t="s">
        <v>213</v>
      </c>
      <c r="F6" s="14" t="s">
        <v>216</v>
      </c>
      <c r="G6" s="14">
        <v>41</v>
      </c>
    </row>
    <row r="7" spans="1:7" x14ac:dyDescent="0.25">
      <c r="A7" s="14">
        <v>6</v>
      </c>
      <c r="B7" s="14" t="s">
        <v>158</v>
      </c>
      <c r="C7" s="14" t="s">
        <v>205</v>
      </c>
      <c r="D7" s="14" t="s">
        <v>149</v>
      </c>
      <c r="E7" s="14" t="s">
        <v>214</v>
      </c>
      <c r="F7" s="14" t="s">
        <v>217</v>
      </c>
      <c r="G7" s="14">
        <v>48</v>
      </c>
    </row>
    <row r="8" spans="1:7" x14ac:dyDescent="0.25">
      <c r="A8" s="14">
        <v>7</v>
      </c>
      <c r="B8" s="14" t="s">
        <v>161</v>
      </c>
      <c r="C8" s="14" t="s">
        <v>206</v>
      </c>
      <c r="D8" s="14" t="s">
        <v>171</v>
      </c>
      <c r="E8" s="14" t="s">
        <v>213</v>
      </c>
      <c r="F8" s="14" t="s">
        <v>217</v>
      </c>
      <c r="G8" s="14">
        <v>36</v>
      </c>
    </row>
    <row r="9" spans="1:7" x14ac:dyDescent="0.25">
      <c r="A9" s="14">
        <v>8</v>
      </c>
      <c r="B9" s="14" t="s">
        <v>163</v>
      </c>
      <c r="C9" s="14" t="s">
        <v>207</v>
      </c>
      <c r="D9" s="14" t="s">
        <v>160</v>
      </c>
      <c r="E9" s="14" t="s">
        <v>214</v>
      </c>
      <c r="F9" s="14" t="s">
        <v>215</v>
      </c>
      <c r="G9" s="14">
        <v>53</v>
      </c>
    </row>
    <row r="10" spans="1:7" x14ac:dyDescent="0.25">
      <c r="A10" s="14">
        <v>9</v>
      </c>
      <c r="B10" s="14" t="s">
        <v>166</v>
      </c>
      <c r="C10" s="14" t="s">
        <v>208</v>
      </c>
      <c r="D10" s="14" t="s">
        <v>209</v>
      </c>
      <c r="E10" s="14" t="s">
        <v>213</v>
      </c>
      <c r="F10" s="14" t="s">
        <v>219</v>
      </c>
      <c r="G10" s="14">
        <v>26</v>
      </c>
    </row>
    <row r="11" spans="1:7" x14ac:dyDescent="0.25">
      <c r="A11" s="14">
        <v>10</v>
      </c>
      <c r="B11" s="14" t="s">
        <v>168</v>
      </c>
      <c r="C11" s="14" t="s">
        <v>148</v>
      </c>
      <c r="D11" s="14" t="s">
        <v>165</v>
      </c>
      <c r="E11" s="14" t="s">
        <v>214</v>
      </c>
      <c r="F11" s="14" t="s">
        <v>218</v>
      </c>
      <c r="G11" s="14">
        <v>57</v>
      </c>
    </row>
    <row r="12" spans="1:7" x14ac:dyDescent="0.25">
      <c r="A12" s="14">
        <v>11</v>
      </c>
      <c r="B12" s="14" t="s">
        <v>169</v>
      </c>
      <c r="C12" s="14" t="s">
        <v>157</v>
      </c>
      <c r="D12" s="14" t="s">
        <v>210</v>
      </c>
      <c r="E12" s="14" t="s">
        <v>213</v>
      </c>
      <c r="F12" s="14" t="s">
        <v>219</v>
      </c>
      <c r="G12" s="14">
        <v>21</v>
      </c>
    </row>
    <row r="13" spans="1:7" x14ac:dyDescent="0.25">
      <c r="A13" s="14">
        <v>12</v>
      </c>
      <c r="B13" s="14" t="s">
        <v>172</v>
      </c>
      <c r="C13" s="14" t="s">
        <v>199</v>
      </c>
      <c r="D13" s="14" t="s">
        <v>211</v>
      </c>
      <c r="E13" s="14" t="s">
        <v>214</v>
      </c>
      <c r="F13" s="14" t="s">
        <v>220</v>
      </c>
      <c r="G13" s="14">
        <v>50</v>
      </c>
    </row>
    <row r="14" spans="1:7" x14ac:dyDescent="0.25">
      <c r="A14" s="14">
        <v>13</v>
      </c>
      <c r="B14" s="14" t="s">
        <v>174</v>
      </c>
      <c r="C14" s="14" t="s">
        <v>151</v>
      </c>
      <c r="D14" s="14" t="s">
        <v>152</v>
      </c>
      <c r="E14" s="14" t="s">
        <v>213</v>
      </c>
      <c r="F14" s="14" t="s">
        <v>215</v>
      </c>
      <c r="G14" s="14">
        <v>39</v>
      </c>
    </row>
    <row r="15" spans="1:7" x14ac:dyDescent="0.25">
      <c r="A15" s="14">
        <v>14</v>
      </c>
      <c r="B15" s="14" t="s">
        <v>175</v>
      </c>
      <c r="C15" s="14" t="s">
        <v>154</v>
      </c>
      <c r="D15" s="14" t="s">
        <v>173</v>
      </c>
      <c r="E15" s="14" t="s">
        <v>214</v>
      </c>
      <c r="F15" s="14" t="s">
        <v>217</v>
      </c>
      <c r="G15" s="14">
        <v>30</v>
      </c>
    </row>
    <row r="16" spans="1:7" x14ac:dyDescent="0.25">
      <c r="A16" s="14">
        <v>15</v>
      </c>
      <c r="B16" s="14" t="s">
        <v>177</v>
      </c>
      <c r="C16" s="14" t="s">
        <v>212</v>
      </c>
      <c r="D16" s="14" t="s">
        <v>178</v>
      </c>
      <c r="E16" s="14" t="s">
        <v>213</v>
      </c>
      <c r="F16" s="14" t="s">
        <v>219</v>
      </c>
      <c r="G16" s="14">
        <v>43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2" max="2" width="11.28515625" bestFit="1" customWidth="1"/>
    <col min="3" max="3" width="10.85546875" bestFit="1" customWidth="1"/>
    <col min="4" max="4" width="15.28515625" bestFit="1" customWidth="1"/>
    <col min="6" max="6" width="12.85546875" bestFit="1" customWidth="1"/>
  </cols>
  <sheetData>
    <row r="1" spans="1:7" x14ac:dyDescent="0.25">
      <c r="A1" s="32" t="s">
        <v>6</v>
      </c>
      <c r="B1" s="32" t="s">
        <v>124</v>
      </c>
      <c r="C1" s="32" t="s">
        <v>125</v>
      </c>
      <c r="D1" s="32" t="s">
        <v>126</v>
      </c>
      <c r="E1" s="32" t="s">
        <v>198</v>
      </c>
      <c r="F1" s="32" t="s">
        <v>100</v>
      </c>
      <c r="G1" s="32" t="s">
        <v>197</v>
      </c>
    </row>
    <row r="2" spans="1:7" x14ac:dyDescent="0.25">
      <c r="A2" s="14">
        <v>1</v>
      </c>
      <c r="B2" s="14" t="s">
        <v>144</v>
      </c>
      <c r="C2" s="14" t="s">
        <v>145</v>
      </c>
      <c r="D2" s="14" t="s">
        <v>146</v>
      </c>
      <c r="E2" s="14" t="s">
        <v>213</v>
      </c>
      <c r="F2" s="14" t="s">
        <v>215</v>
      </c>
      <c r="G2" s="14">
        <v>32</v>
      </c>
    </row>
    <row r="3" spans="1:7" x14ac:dyDescent="0.25">
      <c r="A3" s="14">
        <v>2</v>
      </c>
      <c r="B3" s="14" t="s">
        <v>147</v>
      </c>
      <c r="C3" s="14" t="s">
        <v>199</v>
      </c>
      <c r="D3" s="14" t="s">
        <v>200</v>
      </c>
      <c r="E3" s="14" t="s">
        <v>214</v>
      </c>
      <c r="F3" s="14" t="s">
        <v>219</v>
      </c>
      <c r="G3" s="14">
        <v>45</v>
      </c>
    </row>
    <row r="4" spans="1:7" x14ac:dyDescent="0.25">
      <c r="A4" s="14">
        <v>3</v>
      </c>
      <c r="B4" s="14" t="s">
        <v>150</v>
      </c>
      <c r="C4" s="14" t="s">
        <v>201</v>
      </c>
      <c r="D4" s="14" t="s">
        <v>202</v>
      </c>
      <c r="E4" s="14" t="s">
        <v>213</v>
      </c>
      <c r="F4" s="14" t="s">
        <v>108</v>
      </c>
      <c r="G4" s="14">
        <v>55</v>
      </c>
    </row>
    <row r="5" spans="1:7" x14ac:dyDescent="0.25">
      <c r="A5" s="14">
        <v>4</v>
      </c>
      <c r="B5" s="14" t="s">
        <v>153</v>
      </c>
      <c r="C5" s="14" t="s">
        <v>159</v>
      </c>
      <c r="D5" s="14" t="s">
        <v>203</v>
      </c>
      <c r="E5" s="14" t="s">
        <v>214</v>
      </c>
      <c r="F5" s="14" t="s">
        <v>215</v>
      </c>
      <c r="G5" s="14">
        <v>27</v>
      </c>
    </row>
    <row r="6" spans="1:7" x14ac:dyDescent="0.25">
      <c r="A6" s="14">
        <v>5</v>
      </c>
      <c r="B6" s="14" t="s">
        <v>156</v>
      </c>
      <c r="C6" s="14" t="s">
        <v>204</v>
      </c>
      <c r="D6" s="14" t="s">
        <v>152</v>
      </c>
      <c r="E6" s="14" t="s">
        <v>213</v>
      </c>
      <c r="F6" s="14" t="s">
        <v>216</v>
      </c>
      <c r="G6" s="14">
        <v>41</v>
      </c>
    </row>
    <row r="7" spans="1:7" x14ac:dyDescent="0.25">
      <c r="A7" s="14">
        <v>6</v>
      </c>
      <c r="B7" s="14" t="s">
        <v>158</v>
      </c>
      <c r="C7" s="14" t="s">
        <v>205</v>
      </c>
      <c r="D7" s="14" t="s">
        <v>149</v>
      </c>
      <c r="E7" s="14" t="s">
        <v>214</v>
      </c>
      <c r="F7" s="14" t="s">
        <v>217</v>
      </c>
      <c r="G7" s="14">
        <v>48</v>
      </c>
    </row>
    <row r="8" spans="1:7" x14ac:dyDescent="0.25">
      <c r="A8" s="14">
        <v>7</v>
      </c>
      <c r="B8" s="14" t="s">
        <v>161</v>
      </c>
      <c r="C8" s="14" t="s">
        <v>206</v>
      </c>
      <c r="D8" s="14" t="s">
        <v>171</v>
      </c>
      <c r="E8" s="14" t="s">
        <v>213</v>
      </c>
      <c r="F8" s="14" t="s">
        <v>217</v>
      </c>
      <c r="G8" s="14">
        <v>36</v>
      </c>
    </row>
    <row r="9" spans="1:7" x14ac:dyDescent="0.25">
      <c r="A9" s="14">
        <v>8</v>
      </c>
      <c r="B9" s="14" t="s">
        <v>163</v>
      </c>
      <c r="C9" s="14" t="s">
        <v>207</v>
      </c>
      <c r="D9" s="14" t="s">
        <v>160</v>
      </c>
      <c r="E9" s="14" t="s">
        <v>214</v>
      </c>
      <c r="F9" s="14" t="s">
        <v>215</v>
      </c>
      <c r="G9" s="14">
        <v>53</v>
      </c>
    </row>
    <row r="10" spans="1:7" x14ac:dyDescent="0.25">
      <c r="A10" s="14">
        <v>9</v>
      </c>
      <c r="B10" s="14" t="s">
        <v>166</v>
      </c>
      <c r="C10" s="14" t="s">
        <v>208</v>
      </c>
      <c r="D10" s="14" t="s">
        <v>209</v>
      </c>
      <c r="E10" s="14" t="s">
        <v>213</v>
      </c>
      <c r="F10" s="14" t="s">
        <v>219</v>
      </c>
      <c r="G10" s="14">
        <v>26</v>
      </c>
    </row>
    <row r="11" spans="1:7" x14ac:dyDescent="0.25">
      <c r="A11" s="14">
        <v>10</v>
      </c>
      <c r="B11" s="14" t="s">
        <v>168</v>
      </c>
      <c r="C11" s="14" t="s">
        <v>148</v>
      </c>
      <c r="D11" s="14" t="s">
        <v>165</v>
      </c>
      <c r="E11" s="14" t="s">
        <v>214</v>
      </c>
      <c r="F11" s="14" t="s">
        <v>218</v>
      </c>
      <c r="G11" s="14">
        <v>57</v>
      </c>
    </row>
    <row r="12" spans="1:7" x14ac:dyDescent="0.25">
      <c r="A12" s="14">
        <v>11</v>
      </c>
      <c r="B12" s="14" t="s">
        <v>169</v>
      </c>
      <c r="C12" s="14" t="s">
        <v>157</v>
      </c>
      <c r="D12" s="14" t="s">
        <v>210</v>
      </c>
      <c r="E12" s="14" t="s">
        <v>213</v>
      </c>
      <c r="F12" s="14" t="s">
        <v>219</v>
      </c>
      <c r="G12" s="14">
        <v>21</v>
      </c>
    </row>
    <row r="13" spans="1:7" x14ac:dyDescent="0.25">
      <c r="A13" s="14">
        <v>12</v>
      </c>
      <c r="B13" s="14" t="s">
        <v>172</v>
      </c>
      <c r="C13" s="14" t="s">
        <v>199</v>
      </c>
      <c r="D13" s="14" t="s">
        <v>211</v>
      </c>
      <c r="E13" s="14" t="s">
        <v>214</v>
      </c>
      <c r="F13" s="14" t="s">
        <v>220</v>
      </c>
      <c r="G13" s="14">
        <v>50</v>
      </c>
    </row>
    <row r="14" spans="1:7" x14ac:dyDescent="0.25">
      <c r="A14" s="14">
        <v>13</v>
      </c>
      <c r="B14" s="14" t="s">
        <v>174</v>
      </c>
      <c r="C14" s="14" t="s">
        <v>151</v>
      </c>
      <c r="D14" s="14" t="s">
        <v>152</v>
      </c>
      <c r="E14" s="14" t="s">
        <v>213</v>
      </c>
      <c r="F14" s="14" t="s">
        <v>215</v>
      </c>
      <c r="G14" s="14">
        <v>39</v>
      </c>
    </row>
    <row r="15" spans="1:7" x14ac:dyDescent="0.25">
      <c r="A15" s="14">
        <v>14</v>
      </c>
      <c r="B15" s="14" t="s">
        <v>175</v>
      </c>
      <c r="C15" s="14" t="s">
        <v>154</v>
      </c>
      <c r="D15" s="14" t="s">
        <v>173</v>
      </c>
      <c r="E15" s="14" t="s">
        <v>214</v>
      </c>
      <c r="F15" s="14" t="s">
        <v>217</v>
      </c>
      <c r="G15" s="14">
        <v>30</v>
      </c>
    </row>
    <row r="16" spans="1:7" x14ac:dyDescent="0.25">
      <c r="A16" s="14">
        <v>15</v>
      </c>
      <c r="B16" s="14" t="s">
        <v>177</v>
      </c>
      <c r="C16" s="14" t="s">
        <v>212</v>
      </c>
      <c r="D16" s="14" t="s">
        <v>178</v>
      </c>
      <c r="E16" s="14" t="s">
        <v>213</v>
      </c>
      <c r="F16" s="14" t="s">
        <v>219</v>
      </c>
      <c r="G16" s="14">
        <v>43</v>
      </c>
    </row>
  </sheetData>
  <sortState ref="A2:G16">
    <sortCondition ref="A2:A16"/>
  </sortState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cols>
    <col min="2" max="2" width="11.28515625" bestFit="1" customWidth="1"/>
    <col min="3" max="3" width="10.85546875" bestFit="1" customWidth="1"/>
    <col min="4" max="4" width="15.28515625" bestFit="1" customWidth="1"/>
    <col min="6" max="6" width="12.85546875" bestFit="1" customWidth="1"/>
    <col min="9" max="9" width="12.85546875" bestFit="1" customWidth="1"/>
  </cols>
  <sheetData>
    <row r="1" spans="1:9" x14ac:dyDescent="0.25">
      <c r="A1" s="52" t="s">
        <v>6</v>
      </c>
      <c r="B1" s="52" t="s">
        <v>124</v>
      </c>
      <c r="C1" s="52" t="s">
        <v>125</v>
      </c>
      <c r="D1" s="52" t="s">
        <v>126</v>
      </c>
      <c r="E1" s="52" t="s">
        <v>198</v>
      </c>
      <c r="F1" s="52" t="s">
        <v>100</v>
      </c>
      <c r="G1" s="52" t="s">
        <v>197</v>
      </c>
    </row>
    <row r="2" spans="1:9" x14ac:dyDescent="0.25">
      <c r="A2" s="14">
        <v>1</v>
      </c>
      <c r="B2" s="14" t="s">
        <v>144</v>
      </c>
      <c r="C2" s="14" t="s">
        <v>145</v>
      </c>
      <c r="D2" s="14" t="s">
        <v>146</v>
      </c>
      <c r="E2" s="14" t="s">
        <v>213</v>
      </c>
      <c r="F2" s="30" t="s">
        <v>215</v>
      </c>
      <c r="G2" s="14">
        <v>32</v>
      </c>
      <c r="I2" s="31" t="s">
        <v>219</v>
      </c>
    </row>
    <row r="3" spans="1:9" x14ac:dyDescent="0.25">
      <c r="A3" s="14">
        <v>2</v>
      </c>
      <c r="B3" s="14" t="s">
        <v>147</v>
      </c>
      <c r="C3" s="14" t="s">
        <v>199</v>
      </c>
      <c r="D3" s="14" t="s">
        <v>200</v>
      </c>
      <c r="E3" s="14" t="s">
        <v>214</v>
      </c>
      <c r="F3" s="31" t="s">
        <v>219</v>
      </c>
      <c r="G3" s="14">
        <v>45</v>
      </c>
      <c r="I3" s="33" t="s">
        <v>220</v>
      </c>
    </row>
    <row r="4" spans="1:9" x14ac:dyDescent="0.25">
      <c r="A4" s="14">
        <v>3</v>
      </c>
      <c r="B4" s="14" t="s">
        <v>150</v>
      </c>
      <c r="C4" s="14" t="s">
        <v>201</v>
      </c>
      <c r="D4" s="14" t="s">
        <v>202</v>
      </c>
      <c r="E4" s="14" t="s">
        <v>213</v>
      </c>
      <c r="F4" s="34" t="s">
        <v>108</v>
      </c>
      <c r="G4" s="14">
        <v>55</v>
      </c>
      <c r="I4" s="35" t="s">
        <v>216</v>
      </c>
    </row>
    <row r="5" spans="1:9" x14ac:dyDescent="0.25">
      <c r="A5" s="14">
        <v>4</v>
      </c>
      <c r="B5" s="14" t="s">
        <v>153</v>
      </c>
      <c r="C5" s="14" t="s">
        <v>159</v>
      </c>
      <c r="D5" s="14" t="s">
        <v>203</v>
      </c>
      <c r="E5" s="14" t="s">
        <v>214</v>
      </c>
      <c r="F5" s="30" t="s">
        <v>215</v>
      </c>
      <c r="G5" s="14">
        <v>27</v>
      </c>
      <c r="I5" s="34" t="s">
        <v>108</v>
      </c>
    </row>
    <row r="6" spans="1:9" x14ac:dyDescent="0.25">
      <c r="A6" s="14">
        <v>5</v>
      </c>
      <c r="B6" s="14" t="s">
        <v>156</v>
      </c>
      <c r="C6" s="14" t="s">
        <v>204</v>
      </c>
      <c r="D6" s="14" t="s">
        <v>152</v>
      </c>
      <c r="E6" s="14" t="s">
        <v>213</v>
      </c>
      <c r="F6" s="35" t="s">
        <v>216</v>
      </c>
      <c r="G6" s="14">
        <v>41</v>
      </c>
      <c r="I6" s="32" t="s">
        <v>217</v>
      </c>
    </row>
    <row r="7" spans="1:9" x14ac:dyDescent="0.25">
      <c r="A7" s="14">
        <v>6</v>
      </c>
      <c r="B7" s="14" t="s">
        <v>158</v>
      </c>
      <c r="C7" s="14" t="s">
        <v>205</v>
      </c>
      <c r="D7" s="14" t="s">
        <v>149</v>
      </c>
      <c r="E7" s="14" t="s">
        <v>214</v>
      </c>
      <c r="F7" s="32" t="s">
        <v>217</v>
      </c>
      <c r="G7" s="14">
        <v>48</v>
      </c>
      <c r="I7" s="36" t="s">
        <v>218</v>
      </c>
    </row>
    <row r="8" spans="1:9" x14ac:dyDescent="0.25">
      <c r="A8" s="14">
        <v>7</v>
      </c>
      <c r="B8" s="14" t="s">
        <v>161</v>
      </c>
      <c r="C8" s="14" t="s">
        <v>206</v>
      </c>
      <c r="D8" s="14" t="s">
        <v>171</v>
      </c>
      <c r="E8" s="14" t="s">
        <v>213</v>
      </c>
      <c r="F8" s="32" t="s">
        <v>217</v>
      </c>
      <c r="G8" s="14">
        <v>36</v>
      </c>
      <c r="I8" s="30" t="s">
        <v>215</v>
      </c>
    </row>
    <row r="9" spans="1:9" x14ac:dyDescent="0.25">
      <c r="A9" s="14">
        <v>8</v>
      </c>
      <c r="B9" s="14" t="s">
        <v>163</v>
      </c>
      <c r="C9" s="14" t="s">
        <v>207</v>
      </c>
      <c r="D9" s="14" t="s">
        <v>160</v>
      </c>
      <c r="E9" s="14" t="s">
        <v>214</v>
      </c>
      <c r="F9" s="30" t="s">
        <v>215</v>
      </c>
      <c r="G9" s="14">
        <v>53</v>
      </c>
    </row>
    <row r="10" spans="1:9" x14ac:dyDescent="0.25">
      <c r="A10" s="14">
        <v>9</v>
      </c>
      <c r="B10" s="14" t="s">
        <v>166</v>
      </c>
      <c r="C10" s="14" t="s">
        <v>208</v>
      </c>
      <c r="D10" s="14" t="s">
        <v>209</v>
      </c>
      <c r="E10" s="14" t="s">
        <v>213</v>
      </c>
      <c r="F10" s="31" t="s">
        <v>219</v>
      </c>
      <c r="G10" s="14">
        <v>26</v>
      </c>
    </row>
    <row r="11" spans="1:9" x14ac:dyDescent="0.25">
      <c r="A11" s="14">
        <v>10</v>
      </c>
      <c r="B11" s="14" t="s">
        <v>168</v>
      </c>
      <c r="C11" s="14" t="s">
        <v>148</v>
      </c>
      <c r="D11" s="14" t="s">
        <v>165</v>
      </c>
      <c r="E11" s="14" t="s">
        <v>214</v>
      </c>
      <c r="F11" s="36" t="s">
        <v>218</v>
      </c>
      <c r="G11" s="14">
        <v>57</v>
      </c>
    </row>
    <row r="12" spans="1:9" x14ac:dyDescent="0.25">
      <c r="A12" s="14">
        <v>11</v>
      </c>
      <c r="B12" s="14" t="s">
        <v>169</v>
      </c>
      <c r="C12" s="14" t="s">
        <v>157</v>
      </c>
      <c r="D12" s="14" t="s">
        <v>210</v>
      </c>
      <c r="E12" s="14" t="s">
        <v>213</v>
      </c>
      <c r="F12" s="31" t="s">
        <v>219</v>
      </c>
      <c r="G12" s="14">
        <v>21</v>
      </c>
    </row>
    <row r="13" spans="1:9" x14ac:dyDescent="0.25">
      <c r="A13" s="14">
        <v>12</v>
      </c>
      <c r="B13" s="14" t="s">
        <v>172</v>
      </c>
      <c r="C13" s="14" t="s">
        <v>199</v>
      </c>
      <c r="D13" s="14" t="s">
        <v>211</v>
      </c>
      <c r="E13" s="14" t="s">
        <v>214</v>
      </c>
      <c r="F13" s="33" t="s">
        <v>220</v>
      </c>
      <c r="G13" s="14">
        <v>50</v>
      </c>
    </row>
    <row r="14" spans="1:9" x14ac:dyDescent="0.25">
      <c r="A14" s="14">
        <v>13</v>
      </c>
      <c r="B14" s="14" t="s">
        <v>174</v>
      </c>
      <c r="C14" s="14" t="s">
        <v>151</v>
      </c>
      <c r="D14" s="14" t="s">
        <v>152</v>
      </c>
      <c r="E14" s="14" t="s">
        <v>213</v>
      </c>
      <c r="F14" s="30" t="s">
        <v>215</v>
      </c>
      <c r="G14" s="14">
        <v>39</v>
      </c>
    </row>
    <row r="15" spans="1:9" x14ac:dyDescent="0.25">
      <c r="A15" s="14">
        <v>14</v>
      </c>
      <c r="B15" s="14" t="s">
        <v>175</v>
      </c>
      <c r="C15" s="14" t="s">
        <v>154</v>
      </c>
      <c r="D15" s="14" t="s">
        <v>173</v>
      </c>
      <c r="E15" s="14" t="s">
        <v>214</v>
      </c>
      <c r="F15" s="32" t="s">
        <v>217</v>
      </c>
      <c r="G15" s="14">
        <v>30</v>
      </c>
    </row>
    <row r="16" spans="1:9" x14ac:dyDescent="0.25">
      <c r="A16" s="14">
        <v>15</v>
      </c>
      <c r="B16" s="14" t="s">
        <v>177</v>
      </c>
      <c r="C16" s="14" t="s">
        <v>212</v>
      </c>
      <c r="D16" s="14" t="s">
        <v>178</v>
      </c>
      <c r="E16" s="14" t="s">
        <v>213</v>
      </c>
      <c r="F16" s="31" t="s">
        <v>219</v>
      </c>
      <c r="G16" s="14">
        <v>43</v>
      </c>
    </row>
  </sheetData>
  <sortState ref="I2:I8">
    <sortCondition descending="1" sortBy="cellColor" ref="I2:I8" dxfId="10"/>
    <sortCondition descending="1" sortBy="cellColor" ref="I2:I8" dxfId="9"/>
    <sortCondition descending="1" sortBy="cellColor" ref="I2:I8" dxfId="8"/>
    <sortCondition descending="1" sortBy="cellColor" ref="I2:I8" dxfId="7"/>
    <sortCondition descending="1" sortBy="cellColor" ref="I2:I8" dxfId="6"/>
    <sortCondition descending="1" sortBy="cellColor" ref="I2:I8" dxfId="5"/>
    <sortCondition descending="1" sortBy="cellColor" ref="I2:I8" dxfId="4"/>
  </sortState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2" max="2" width="11.28515625" bestFit="1" customWidth="1"/>
    <col min="3" max="3" width="10.85546875" bestFit="1" customWidth="1"/>
    <col min="4" max="4" width="15.28515625" bestFit="1" customWidth="1"/>
    <col min="6" max="6" width="12.85546875" bestFit="1" customWidth="1"/>
  </cols>
  <sheetData>
    <row r="1" spans="1:7" x14ac:dyDescent="0.25">
      <c r="A1" s="53" t="s">
        <v>6</v>
      </c>
      <c r="B1" s="53" t="s">
        <v>124</v>
      </c>
      <c r="C1" s="53" t="s">
        <v>125</v>
      </c>
      <c r="D1" s="53" t="s">
        <v>126</v>
      </c>
      <c r="E1" s="53" t="s">
        <v>198</v>
      </c>
      <c r="F1" s="53" t="s">
        <v>100</v>
      </c>
      <c r="G1" s="53" t="s">
        <v>197</v>
      </c>
    </row>
    <row r="2" spans="1:7" x14ac:dyDescent="0.25">
      <c r="A2" s="14">
        <v>1</v>
      </c>
      <c r="B2" s="14" t="s">
        <v>144</v>
      </c>
      <c r="C2" s="14" t="s">
        <v>145</v>
      </c>
      <c r="D2" s="14" t="s">
        <v>146</v>
      </c>
      <c r="E2" s="14" t="s">
        <v>213</v>
      </c>
      <c r="F2" s="14" t="s">
        <v>215</v>
      </c>
      <c r="G2" s="14">
        <v>32</v>
      </c>
    </row>
    <row r="3" spans="1:7" x14ac:dyDescent="0.25">
      <c r="A3" s="14">
        <v>2</v>
      </c>
      <c r="B3" s="14" t="s">
        <v>147</v>
      </c>
      <c r="C3" s="14" t="s">
        <v>199</v>
      </c>
      <c r="D3" s="14" t="s">
        <v>200</v>
      </c>
      <c r="E3" s="14" t="s">
        <v>214</v>
      </c>
      <c r="F3" s="14" t="s">
        <v>219</v>
      </c>
      <c r="G3" s="14">
        <v>45</v>
      </c>
    </row>
    <row r="4" spans="1:7" x14ac:dyDescent="0.25">
      <c r="A4" s="14">
        <v>3</v>
      </c>
      <c r="B4" s="14" t="s">
        <v>150</v>
      </c>
      <c r="C4" s="14" t="s">
        <v>201</v>
      </c>
      <c r="D4" s="14" t="s">
        <v>202</v>
      </c>
      <c r="E4" s="14" t="s">
        <v>213</v>
      </c>
      <c r="F4" s="14" t="s">
        <v>108</v>
      </c>
      <c r="G4" s="14">
        <v>55</v>
      </c>
    </row>
    <row r="5" spans="1:7" x14ac:dyDescent="0.25">
      <c r="A5" s="14">
        <v>4</v>
      </c>
      <c r="B5" s="14" t="s">
        <v>153</v>
      </c>
      <c r="C5" s="14" t="s">
        <v>159</v>
      </c>
      <c r="D5" s="14" t="s">
        <v>203</v>
      </c>
      <c r="E5" s="14" t="s">
        <v>214</v>
      </c>
      <c r="F5" s="14" t="s">
        <v>215</v>
      </c>
      <c r="G5" s="14">
        <v>27</v>
      </c>
    </row>
    <row r="6" spans="1:7" x14ac:dyDescent="0.25">
      <c r="A6" s="14">
        <v>5</v>
      </c>
      <c r="B6" s="14" t="s">
        <v>156</v>
      </c>
      <c r="C6" s="14" t="s">
        <v>204</v>
      </c>
      <c r="D6" s="14" t="s">
        <v>152</v>
      </c>
      <c r="E6" s="14" t="s">
        <v>213</v>
      </c>
      <c r="F6" s="14" t="s">
        <v>216</v>
      </c>
      <c r="G6" s="14">
        <v>41</v>
      </c>
    </row>
    <row r="7" spans="1:7" x14ac:dyDescent="0.25">
      <c r="A7" s="14">
        <v>6</v>
      </c>
      <c r="B7" s="14" t="s">
        <v>158</v>
      </c>
      <c r="C7" s="14" t="s">
        <v>205</v>
      </c>
      <c r="D7" s="14" t="s">
        <v>149</v>
      </c>
      <c r="E7" s="14" t="s">
        <v>214</v>
      </c>
      <c r="F7" s="14" t="s">
        <v>217</v>
      </c>
      <c r="G7" s="14">
        <v>48</v>
      </c>
    </row>
    <row r="8" spans="1:7" x14ac:dyDescent="0.25">
      <c r="A8" s="14">
        <v>7</v>
      </c>
      <c r="B8" s="14" t="s">
        <v>161</v>
      </c>
      <c r="C8" s="14" t="s">
        <v>206</v>
      </c>
      <c r="D8" s="14" t="s">
        <v>171</v>
      </c>
      <c r="E8" s="14" t="s">
        <v>213</v>
      </c>
      <c r="F8" s="14" t="s">
        <v>217</v>
      </c>
      <c r="G8" s="14">
        <v>36</v>
      </c>
    </row>
    <row r="9" spans="1:7" x14ac:dyDescent="0.25">
      <c r="A9" s="14">
        <v>8</v>
      </c>
      <c r="B9" s="14" t="s">
        <v>163</v>
      </c>
      <c r="C9" s="14" t="s">
        <v>207</v>
      </c>
      <c r="D9" s="14" t="s">
        <v>160</v>
      </c>
      <c r="E9" s="14" t="s">
        <v>214</v>
      </c>
      <c r="F9" s="14" t="s">
        <v>215</v>
      </c>
      <c r="G9" s="14">
        <v>53</v>
      </c>
    </row>
    <row r="10" spans="1:7" x14ac:dyDescent="0.25">
      <c r="A10" s="14">
        <v>9</v>
      </c>
      <c r="B10" s="14" t="s">
        <v>166</v>
      </c>
      <c r="C10" s="14" t="s">
        <v>208</v>
      </c>
      <c r="D10" s="14" t="s">
        <v>209</v>
      </c>
      <c r="E10" s="14" t="s">
        <v>213</v>
      </c>
      <c r="F10" s="14" t="s">
        <v>219</v>
      </c>
      <c r="G10" s="14">
        <v>26</v>
      </c>
    </row>
    <row r="11" spans="1:7" x14ac:dyDescent="0.25">
      <c r="A11" s="14">
        <v>10</v>
      </c>
      <c r="B11" s="14" t="s">
        <v>168</v>
      </c>
      <c r="C11" s="14" t="s">
        <v>148</v>
      </c>
      <c r="D11" s="14" t="s">
        <v>165</v>
      </c>
      <c r="E11" s="14" t="s">
        <v>214</v>
      </c>
      <c r="F11" s="14" t="s">
        <v>218</v>
      </c>
      <c r="G11" s="14">
        <v>57</v>
      </c>
    </row>
    <row r="12" spans="1:7" x14ac:dyDescent="0.25">
      <c r="A12" s="14">
        <v>11</v>
      </c>
      <c r="B12" s="14" t="s">
        <v>169</v>
      </c>
      <c r="C12" s="14" t="s">
        <v>157</v>
      </c>
      <c r="D12" s="14" t="s">
        <v>210</v>
      </c>
      <c r="E12" s="14" t="s">
        <v>213</v>
      </c>
      <c r="F12" s="14" t="s">
        <v>219</v>
      </c>
      <c r="G12" s="14">
        <v>21</v>
      </c>
    </row>
    <row r="13" spans="1:7" x14ac:dyDescent="0.25">
      <c r="A13" s="14">
        <v>12</v>
      </c>
      <c r="B13" s="14" t="s">
        <v>172</v>
      </c>
      <c r="C13" s="14" t="s">
        <v>199</v>
      </c>
      <c r="D13" s="14" t="s">
        <v>211</v>
      </c>
      <c r="E13" s="14" t="s">
        <v>214</v>
      </c>
      <c r="F13" s="14" t="s">
        <v>220</v>
      </c>
      <c r="G13" s="14">
        <v>50</v>
      </c>
    </row>
    <row r="14" spans="1:7" x14ac:dyDescent="0.25">
      <c r="A14" s="14">
        <v>13</v>
      </c>
      <c r="B14" s="14" t="s">
        <v>174</v>
      </c>
      <c r="C14" s="14" t="s">
        <v>151</v>
      </c>
      <c r="D14" s="14" t="s">
        <v>152</v>
      </c>
      <c r="E14" s="14" t="s">
        <v>213</v>
      </c>
      <c r="F14" s="14" t="s">
        <v>215</v>
      </c>
      <c r="G14" s="14">
        <v>39</v>
      </c>
    </row>
    <row r="15" spans="1:7" x14ac:dyDescent="0.25">
      <c r="A15" s="14">
        <v>14</v>
      </c>
      <c r="B15" s="14" t="s">
        <v>175</v>
      </c>
      <c r="C15" s="14" t="s">
        <v>154</v>
      </c>
      <c r="D15" s="14" t="s">
        <v>173</v>
      </c>
      <c r="E15" s="14" t="s">
        <v>214</v>
      </c>
      <c r="F15" s="14" t="s">
        <v>217</v>
      </c>
      <c r="G15" s="14">
        <v>30</v>
      </c>
    </row>
    <row r="16" spans="1:7" x14ac:dyDescent="0.25">
      <c r="A16" s="14">
        <v>15</v>
      </c>
      <c r="B16" s="14" t="s">
        <v>177</v>
      </c>
      <c r="C16" s="14" t="s">
        <v>212</v>
      </c>
      <c r="D16" s="14" t="s">
        <v>178</v>
      </c>
      <c r="E16" s="14" t="s">
        <v>213</v>
      </c>
      <c r="F16" s="14" t="s">
        <v>219</v>
      </c>
      <c r="G16" s="14">
        <v>43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5" x14ac:dyDescent="0.25"/>
  <cols>
    <col min="2" max="2" width="11.28515625" bestFit="1" customWidth="1"/>
    <col min="3" max="3" width="10.85546875" bestFit="1" customWidth="1"/>
    <col min="4" max="4" width="15.28515625" bestFit="1" customWidth="1"/>
    <col min="6" max="6" width="12.85546875" bestFit="1" customWidth="1"/>
  </cols>
  <sheetData>
    <row r="1" spans="1:7" x14ac:dyDescent="0.25">
      <c r="A1" s="38" t="s">
        <v>6</v>
      </c>
      <c r="B1" s="38" t="s">
        <v>124</v>
      </c>
      <c r="C1" s="38" t="s">
        <v>125</v>
      </c>
      <c r="D1" s="38" t="s">
        <v>126</v>
      </c>
      <c r="E1" s="38" t="s">
        <v>198</v>
      </c>
      <c r="F1" s="38" t="s">
        <v>100</v>
      </c>
      <c r="G1" s="38" t="s">
        <v>197</v>
      </c>
    </row>
    <row r="2" spans="1:7" x14ac:dyDescent="0.25">
      <c r="A2" s="14">
        <v>1</v>
      </c>
      <c r="B2" s="14" t="s">
        <v>144</v>
      </c>
      <c r="C2" s="14" t="s">
        <v>145</v>
      </c>
      <c r="D2" s="14" t="s">
        <v>146</v>
      </c>
      <c r="E2" s="14" t="s">
        <v>213</v>
      </c>
      <c r="F2" s="14" t="s">
        <v>215</v>
      </c>
      <c r="G2" s="14">
        <v>32</v>
      </c>
    </row>
    <row r="3" spans="1:7" x14ac:dyDescent="0.25">
      <c r="A3" s="14">
        <v>2</v>
      </c>
      <c r="B3" s="14" t="s">
        <v>147</v>
      </c>
      <c r="C3" s="14" t="s">
        <v>199</v>
      </c>
      <c r="D3" s="14" t="s">
        <v>200</v>
      </c>
      <c r="E3" s="14" t="s">
        <v>214</v>
      </c>
      <c r="F3" s="14" t="s">
        <v>219</v>
      </c>
      <c r="G3" s="14">
        <v>45</v>
      </c>
    </row>
    <row r="4" spans="1:7" x14ac:dyDescent="0.25">
      <c r="A4" s="14">
        <v>3</v>
      </c>
      <c r="B4" s="14" t="s">
        <v>150</v>
      </c>
      <c r="C4" s="14" t="s">
        <v>201</v>
      </c>
      <c r="D4" s="14" t="s">
        <v>202</v>
      </c>
      <c r="E4" s="14" t="s">
        <v>213</v>
      </c>
      <c r="F4" s="14" t="s">
        <v>108</v>
      </c>
      <c r="G4" s="14">
        <v>55</v>
      </c>
    </row>
    <row r="5" spans="1:7" x14ac:dyDescent="0.25">
      <c r="A5" s="14">
        <v>4</v>
      </c>
      <c r="B5" s="14" t="s">
        <v>153</v>
      </c>
      <c r="C5" s="14" t="s">
        <v>159</v>
      </c>
      <c r="D5" s="14" t="s">
        <v>203</v>
      </c>
      <c r="E5" s="14" t="s">
        <v>214</v>
      </c>
      <c r="F5" s="14" t="s">
        <v>215</v>
      </c>
      <c r="G5" s="14">
        <v>27</v>
      </c>
    </row>
    <row r="6" spans="1:7" x14ac:dyDescent="0.25">
      <c r="A6" s="14">
        <v>5</v>
      </c>
      <c r="B6" s="14" t="s">
        <v>156</v>
      </c>
      <c r="C6" s="14" t="s">
        <v>204</v>
      </c>
      <c r="D6" s="14" t="s">
        <v>152</v>
      </c>
      <c r="E6" s="14" t="s">
        <v>213</v>
      </c>
      <c r="F6" s="14" t="s">
        <v>216</v>
      </c>
      <c r="G6" s="14">
        <v>41</v>
      </c>
    </row>
    <row r="7" spans="1:7" x14ac:dyDescent="0.25">
      <c r="A7" s="14">
        <v>6</v>
      </c>
      <c r="B7" s="14" t="s">
        <v>158</v>
      </c>
      <c r="C7" s="14" t="s">
        <v>205</v>
      </c>
      <c r="D7" s="14" t="s">
        <v>149</v>
      </c>
      <c r="E7" s="14" t="s">
        <v>214</v>
      </c>
      <c r="F7" s="14" t="s">
        <v>217</v>
      </c>
      <c r="G7" s="14">
        <v>48</v>
      </c>
    </row>
    <row r="8" spans="1:7" x14ac:dyDescent="0.25">
      <c r="A8" s="14">
        <v>7</v>
      </c>
      <c r="B8" s="14" t="s">
        <v>161</v>
      </c>
      <c r="C8" s="14" t="s">
        <v>206</v>
      </c>
      <c r="D8" s="14" t="s">
        <v>171</v>
      </c>
      <c r="E8" s="14" t="s">
        <v>213</v>
      </c>
      <c r="F8" s="14" t="s">
        <v>217</v>
      </c>
      <c r="G8" s="14">
        <v>36</v>
      </c>
    </row>
    <row r="9" spans="1:7" x14ac:dyDescent="0.25">
      <c r="A9" s="14">
        <v>8</v>
      </c>
      <c r="B9" s="14" t="s">
        <v>163</v>
      </c>
      <c r="C9" s="14" t="s">
        <v>207</v>
      </c>
      <c r="D9" s="14" t="s">
        <v>160</v>
      </c>
      <c r="E9" s="14" t="s">
        <v>214</v>
      </c>
      <c r="F9" s="14" t="s">
        <v>215</v>
      </c>
      <c r="G9" s="14">
        <v>53</v>
      </c>
    </row>
    <row r="10" spans="1:7" x14ac:dyDescent="0.25">
      <c r="A10" s="14">
        <v>9</v>
      </c>
      <c r="B10" s="14" t="s">
        <v>166</v>
      </c>
      <c r="C10" s="14" t="s">
        <v>208</v>
      </c>
      <c r="D10" s="14" t="s">
        <v>209</v>
      </c>
      <c r="E10" s="14" t="s">
        <v>213</v>
      </c>
      <c r="F10" s="14" t="s">
        <v>219</v>
      </c>
      <c r="G10" s="14">
        <v>26</v>
      </c>
    </row>
    <row r="11" spans="1:7" x14ac:dyDescent="0.25">
      <c r="A11" s="14">
        <v>10</v>
      </c>
      <c r="B11" s="14" t="s">
        <v>168</v>
      </c>
      <c r="C11" s="14" t="s">
        <v>148</v>
      </c>
      <c r="D11" s="14" t="s">
        <v>165</v>
      </c>
      <c r="E11" s="14" t="s">
        <v>214</v>
      </c>
      <c r="F11" s="14" t="s">
        <v>218</v>
      </c>
      <c r="G11" s="14">
        <v>57</v>
      </c>
    </row>
    <row r="12" spans="1:7" x14ac:dyDescent="0.25">
      <c r="A12" s="14">
        <v>11</v>
      </c>
      <c r="B12" s="14" t="s">
        <v>169</v>
      </c>
      <c r="C12" s="14" t="s">
        <v>157</v>
      </c>
      <c r="D12" s="14" t="s">
        <v>210</v>
      </c>
      <c r="E12" s="14" t="s">
        <v>213</v>
      </c>
      <c r="F12" s="14" t="s">
        <v>219</v>
      </c>
      <c r="G12" s="14">
        <v>21</v>
      </c>
    </row>
    <row r="13" spans="1:7" x14ac:dyDescent="0.25">
      <c r="A13" s="14">
        <v>12</v>
      </c>
      <c r="B13" s="14" t="s">
        <v>172</v>
      </c>
      <c r="C13" s="14" t="s">
        <v>199</v>
      </c>
      <c r="D13" s="14" t="s">
        <v>211</v>
      </c>
      <c r="E13" s="14" t="s">
        <v>214</v>
      </c>
      <c r="F13" s="14" t="s">
        <v>220</v>
      </c>
      <c r="G13" s="14">
        <v>50</v>
      </c>
    </row>
    <row r="14" spans="1:7" x14ac:dyDescent="0.25">
      <c r="A14" s="14">
        <v>13</v>
      </c>
      <c r="B14" s="14" t="s">
        <v>174</v>
      </c>
      <c r="C14" s="14" t="s">
        <v>151</v>
      </c>
      <c r="D14" s="14" t="s">
        <v>152</v>
      </c>
      <c r="E14" s="14" t="s">
        <v>213</v>
      </c>
      <c r="F14" s="14" t="s">
        <v>215</v>
      </c>
      <c r="G14" s="14">
        <v>39</v>
      </c>
    </row>
    <row r="15" spans="1:7" x14ac:dyDescent="0.25">
      <c r="A15" s="14">
        <v>14</v>
      </c>
      <c r="B15" s="14" t="s">
        <v>175</v>
      </c>
      <c r="C15" s="14" t="s">
        <v>154</v>
      </c>
      <c r="D15" s="14" t="s">
        <v>173</v>
      </c>
      <c r="E15" s="14" t="s">
        <v>214</v>
      </c>
      <c r="F15" s="14" t="s">
        <v>217</v>
      </c>
      <c r="G15" s="14">
        <v>30</v>
      </c>
    </row>
    <row r="16" spans="1:7" x14ac:dyDescent="0.25">
      <c r="A16" s="14">
        <v>15</v>
      </c>
      <c r="B16" s="14" t="s">
        <v>177</v>
      </c>
      <c r="C16" s="14" t="s">
        <v>212</v>
      </c>
      <c r="D16" s="14" t="s">
        <v>178</v>
      </c>
      <c r="E16" s="14" t="s">
        <v>213</v>
      </c>
      <c r="F16" s="14" t="s">
        <v>219</v>
      </c>
      <c r="G16" s="14">
        <v>43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RowHeight="15" x14ac:dyDescent="0.25"/>
  <cols>
    <col min="1" max="1" width="14.140625" bestFit="1" customWidth="1"/>
    <col min="2" max="2" width="10.85546875" bestFit="1" customWidth="1"/>
    <col min="3" max="3" width="15.28515625" bestFit="1" customWidth="1"/>
  </cols>
  <sheetData>
    <row r="1" spans="1:3" x14ac:dyDescent="0.25">
      <c r="A1" s="19" t="s">
        <v>124</v>
      </c>
      <c r="B1" s="19" t="s">
        <v>125</v>
      </c>
      <c r="C1" s="19" t="s">
        <v>126</v>
      </c>
    </row>
    <row r="2" spans="1:3" x14ac:dyDescent="0.25">
      <c r="A2" s="14" t="s">
        <v>221</v>
      </c>
      <c r="B2" s="14" t="s">
        <v>157</v>
      </c>
      <c r="C2" s="14" t="s">
        <v>202</v>
      </c>
    </row>
    <row r="3" spans="1:3" x14ac:dyDescent="0.25">
      <c r="A3" s="14" t="s">
        <v>222</v>
      </c>
      <c r="B3" s="14" t="s">
        <v>199</v>
      </c>
      <c r="C3" s="14" t="s">
        <v>203</v>
      </c>
    </row>
    <row r="4" spans="1:3" x14ac:dyDescent="0.25">
      <c r="A4" s="14" t="s">
        <v>223</v>
      </c>
      <c r="B4" s="14" t="s">
        <v>145</v>
      </c>
      <c r="C4" s="14" t="s">
        <v>152</v>
      </c>
    </row>
    <row r="5" spans="1:3" x14ac:dyDescent="0.25">
      <c r="A5" s="14" t="s">
        <v>224</v>
      </c>
      <c r="B5" s="14" t="s">
        <v>164</v>
      </c>
      <c r="C5" s="14" t="s">
        <v>160</v>
      </c>
    </row>
    <row r="6" spans="1:3" x14ac:dyDescent="0.25">
      <c r="A6" s="14" t="s">
        <v>225</v>
      </c>
      <c r="B6" s="14" t="s">
        <v>226</v>
      </c>
      <c r="C6" s="14" t="s">
        <v>227</v>
      </c>
    </row>
    <row r="7" spans="1:3" x14ac:dyDescent="0.25">
      <c r="A7" s="14" t="s">
        <v>228</v>
      </c>
      <c r="B7" s="14" t="s">
        <v>229</v>
      </c>
      <c r="C7" s="14" t="s">
        <v>230</v>
      </c>
    </row>
    <row r="8" spans="1:3" x14ac:dyDescent="0.25">
      <c r="A8" s="14" t="s">
        <v>231</v>
      </c>
      <c r="B8" s="14" t="s">
        <v>170</v>
      </c>
      <c r="C8" s="14" t="s">
        <v>232</v>
      </c>
    </row>
    <row r="9" spans="1:3" x14ac:dyDescent="0.25">
      <c r="A9" s="14" t="s">
        <v>233</v>
      </c>
      <c r="B9" s="14" t="s">
        <v>164</v>
      </c>
      <c r="C9" s="14" t="s">
        <v>234</v>
      </c>
    </row>
    <row r="10" spans="1:3" x14ac:dyDescent="0.25">
      <c r="A10" s="14" t="s">
        <v>235</v>
      </c>
      <c r="B10" s="14" t="s">
        <v>212</v>
      </c>
      <c r="C10" s="14" t="s">
        <v>209</v>
      </c>
    </row>
    <row r="11" spans="1:3" x14ac:dyDescent="0.25">
      <c r="A11" s="14" t="s">
        <v>175</v>
      </c>
      <c r="B11" s="14" t="s">
        <v>207</v>
      </c>
      <c r="C11" s="14" t="s">
        <v>236</v>
      </c>
    </row>
    <row r="12" spans="1:3" x14ac:dyDescent="0.25">
      <c r="A12" s="14" t="s">
        <v>237</v>
      </c>
      <c r="B12" s="14" t="s">
        <v>238</v>
      </c>
      <c r="C12" s="14" t="s">
        <v>171</v>
      </c>
    </row>
    <row r="13" spans="1:3" x14ac:dyDescent="0.25">
      <c r="A13" s="14" t="s">
        <v>239</v>
      </c>
      <c r="B13" s="14" t="s">
        <v>176</v>
      </c>
      <c r="C13" s="14" t="s">
        <v>155</v>
      </c>
    </row>
    <row r="14" spans="1:3" x14ac:dyDescent="0.25">
      <c r="A14" s="14" t="s">
        <v>240</v>
      </c>
      <c r="B14" s="14" t="s">
        <v>201</v>
      </c>
      <c r="C14" s="14" t="s">
        <v>209</v>
      </c>
    </row>
    <row r="15" spans="1:3" x14ac:dyDescent="0.25">
      <c r="A15" s="14" t="s">
        <v>241</v>
      </c>
      <c r="B15" s="14" t="s">
        <v>199</v>
      </c>
      <c r="C15" s="14" t="s">
        <v>242</v>
      </c>
    </row>
    <row r="16" spans="1:3" x14ac:dyDescent="0.25">
      <c r="A16" s="14" t="s">
        <v>158</v>
      </c>
      <c r="B16" s="14" t="s">
        <v>243</v>
      </c>
      <c r="C16" s="14" t="s">
        <v>244</v>
      </c>
    </row>
    <row r="17" spans="1:3" x14ac:dyDescent="0.25">
      <c r="A17" s="14" t="s">
        <v>221</v>
      </c>
      <c r="B17" s="14" t="s">
        <v>157</v>
      </c>
      <c r="C17" s="14" t="s">
        <v>202</v>
      </c>
    </row>
    <row r="18" spans="1:3" x14ac:dyDescent="0.25">
      <c r="A18" s="14" t="s">
        <v>224</v>
      </c>
      <c r="B18" s="14" t="s">
        <v>164</v>
      </c>
      <c r="C18" s="14" t="s">
        <v>160</v>
      </c>
    </row>
    <row r="19" spans="1:3" x14ac:dyDescent="0.25">
      <c r="A19" s="14" t="s">
        <v>231</v>
      </c>
      <c r="B19" s="14" t="s">
        <v>170</v>
      </c>
      <c r="C19" s="14" t="s">
        <v>232</v>
      </c>
    </row>
    <row r="20" spans="1:3" x14ac:dyDescent="0.25">
      <c r="A20" s="14" t="s">
        <v>237</v>
      </c>
      <c r="B20" s="14" t="s">
        <v>238</v>
      </c>
      <c r="C20" s="14" t="s">
        <v>171</v>
      </c>
    </row>
    <row r="21" spans="1:3" x14ac:dyDescent="0.25">
      <c r="A21" s="14" t="s">
        <v>240</v>
      </c>
      <c r="B21" s="14" t="s">
        <v>201</v>
      </c>
      <c r="C21" s="14" t="s">
        <v>209</v>
      </c>
    </row>
    <row r="22" spans="1:3" x14ac:dyDescent="0.25">
      <c r="A22" s="14" t="s">
        <v>158</v>
      </c>
      <c r="B22" s="14" t="s">
        <v>243</v>
      </c>
      <c r="C22" s="14" t="s">
        <v>244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5"/>
  <sheetViews>
    <sheetView zoomScale="190" zoomScaleNormal="190" workbookViewId="0">
      <selection activeCell="A5" sqref="A5"/>
    </sheetView>
  </sheetViews>
  <sheetFormatPr defaultRowHeight="15" x14ac:dyDescent="0.25"/>
  <cols>
    <col min="1" max="1" width="3.140625" bestFit="1" customWidth="1"/>
    <col min="2" max="2" width="11.7109375" bestFit="1" customWidth="1"/>
    <col min="3" max="3" width="11.42578125" bestFit="1" customWidth="1"/>
    <col min="4" max="4" width="15.28515625" bestFit="1" customWidth="1"/>
    <col min="5" max="5" width="8" bestFit="1" customWidth="1"/>
    <col min="6" max="6" width="4.5703125" bestFit="1" customWidth="1"/>
    <col min="7" max="7" width="16.7109375" customWidth="1"/>
    <col min="8" max="8" width="14" bestFit="1" customWidth="1"/>
    <col min="9" max="9" width="18.5703125" bestFit="1" customWidth="1"/>
    <col min="10" max="10" width="21.7109375" bestFit="1" customWidth="1"/>
    <col min="11" max="11" width="7.42578125" bestFit="1" customWidth="1"/>
  </cols>
  <sheetData>
    <row r="5" spans="1:11" x14ac:dyDescent="0.25">
      <c r="A5" s="54" t="s">
        <v>6</v>
      </c>
      <c r="B5" s="54" t="s">
        <v>124</v>
      </c>
      <c r="C5" s="54" t="s">
        <v>125</v>
      </c>
      <c r="D5" s="54" t="s">
        <v>126</v>
      </c>
      <c r="E5" s="54" t="s">
        <v>197</v>
      </c>
      <c r="F5" s="54" t="s">
        <v>198</v>
      </c>
      <c r="G5" s="54" t="s">
        <v>245</v>
      </c>
      <c r="H5" s="54" t="s">
        <v>246</v>
      </c>
      <c r="I5" s="54" t="s">
        <v>247</v>
      </c>
      <c r="J5" s="54" t="s">
        <v>248</v>
      </c>
      <c r="K5" s="54" t="s">
        <v>249</v>
      </c>
    </row>
    <row r="6" spans="1:11" x14ac:dyDescent="0.25">
      <c r="A6" s="14">
        <v>1</v>
      </c>
      <c r="B6" s="14" t="s">
        <v>224</v>
      </c>
      <c r="C6" s="14" t="s">
        <v>250</v>
      </c>
      <c r="D6" s="14" t="s">
        <v>234</v>
      </c>
      <c r="E6" s="15">
        <v>32</v>
      </c>
      <c r="F6" s="15" t="s">
        <v>214</v>
      </c>
      <c r="G6" s="17" t="s">
        <v>289</v>
      </c>
      <c r="H6" s="14" t="s">
        <v>314</v>
      </c>
      <c r="I6" s="20">
        <v>44713</v>
      </c>
      <c r="J6" s="14">
        <v>15400</v>
      </c>
      <c r="K6" s="16">
        <v>0.08</v>
      </c>
    </row>
    <row r="7" spans="1:11" x14ac:dyDescent="0.25">
      <c r="A7" s="14">
        <v>2</v>
      </c>
      <c r="B7" s="14" t="s">
        <v>251</v>
      </c>
      <c r="C7" s="14" t="s">
        <v>252</v>
      </c>
      <c r="D7" s="14" t="s">
        <v>171</v>
      </c>
      <c r="E7" s="15">
        <v>45</v>
      </c>
      <c r="F7" s="15" t="s">
        <v>213</v>
      </c>
      <c r="G7" s="17" t="s">
        <v>290</v>
      </c>
      <c r="H7" s="14" t="s">
        <v>315</v>
      </c>
      <c r="I7" s="20">
        <v>44796</v>
      </c>
      <c r="J7" s="14">
        <v>13500</v>
      </c>
      <c r="K7" s="16">
        <v>0.04</v>
      </c>
    </row>
    <row r="8" spans="1:11" x14ac:dyDescent="0.25">
      <c r="A8" s="14">
        <v>3</v>
      </c>
      <c r="B8" s="14" t="s">
        <v>253</v>
      </c>
      <c r="C8" s="14" t="s">
        <v>254</v>
      </c>
      <c r="D8" s="14" t="s">
        <v>255</v>
      </c>
      <c r="E8" s="15">
        <v>25</v>
      </c>
      <c r="F8" s="15" t="s">
        <v>214</v>
      </c>
      <c r="G8" s="17" t="s">
        <v>291</v>
      </c>
      <c r="H8" s="14" t="s">
        <v>316</v>
      </c>
      <c r="I8" s="20">
        <v>44881</v>
      </c>
      <c r="J8" s="14">
        <v>16100</v>
      </c>
      <c r="K8" s="16">
        <v>0.02</v>
      </c>
    </row>
    <row r="9" spans="1:11" x14ac:dyDescent="0.25">
      <c r="A9" s="14">
        <v>4</v>
      </c>
      <c r="B9" s="14" t="s">
        <v>256</v>
      </c>
      <c r="C9" s="14" t="s">
        <v>207</v>
      </c>
      <c r="D9" s="14" t="s">
        <v>149</v>
      </c>
      <c r="E9" s="15">
        <v>61</v>
      </c>
      <c r="F9" s="15" t="s">
        <v>214</v>
      </c>
      <c r="G9" s="17" t="s">
        <v>292</v>
      </c>
      <c r="H9" s="14" t="s">
        <v>317</v>
      </c>
      <c r="I9" s="20">
        <v>44642</v>
      </c>
      <c r="J9" s="14">
        <v>19500</v>
      </c>
      <c r="K9" s="16">
        <v>0.09</v>
      </c>
    </row>
    <row r="10" spans="1:11" x14ac:dyDescent="0.25">
      <c r="A10" s="14">
        <v>5</v>
      </c>
      <c r="B10" s="14" t="s">
        <v>257</v>
      </c>
      <c r="C10" s="14" t="s">
        <v>258</v>
      </c>
      <c r="D10" s="14" t="s">
        <v>202</v>
      </c>
      <c r="E10" s="15">
        <v>38</v>
      </c>
      <c r="F10" s="15" t="s">
        <v>213</v>
      </c>
      <c r="G10" s="17" t="s">
        <v>293</v>
      </c>
      <c r="H10" s="14" t="s">
        <v>318</v>
      </c>
      <c r="I10" s="20">
        <v>44695</v>
      </c>
      <c r="J10" s="14">
        <v>14200</v>
      </c>
      <c r="K10" s="16">
        <v>7.0000000000000007E-2</v>
      </c>
    </row>
    <row r="11" spans="1:11" x14ac:dyDescent="0.25">
      <c r="A11" s="14">
        <v>6</v>
      </c>
      <c r="B11" s="14" t="s">
        <v>259</v>
      </c>
      <c r="C11" s="14" t="s">
        <v>199</v>
      </c>
      <c r="D11" s="14" t="s">
        <v>160</v>
      </c>
      <c r="E11" s="15">
        <v>55</v>
      </c>
      <c r="F11" s="15" t="s">
        <v>214</v>
      </c>
      <c r="G11" s="17" t="s">
        <v>294</v>
      </c>
      <c r="H11" s="14" t="s">
        <v>319</v>
      </c>
      <c r="I11" s="20">
        <v>44865</v>
      </c>
      <c r="J11" s="14">
        <v>14700</v>
      </c>
      <c r="K11" s="16">
        <v>0.01</v>
      </c>
    </row>
    <row r="12" spans="1:11" x14ac:dyDescent="0.25">
      <c r="A12" s="14">
        <v>7</v>
      </c>
      <c r="B12" s="14" t="s">
        <v>260</v>
      </c>
      <c r="C12" s="14" t="s">
        <v>170</v>
      </c>
      <c r="D12" s="14" t="s">
        <v>167</v>
      </c>
      <c r="E12" s="15">
        <v>27</v>
      </c>
      <c r="F12" s="15" t="s">
        <v>213</v>
      </c>
      <c r="G12" s="17" t="s">
        <v>295</v>
      </c>
      <c r="H12" s="14" t="s">
        <v>320</v>
      </c>
      <c r="I12" s="20">
        <v>44740</v>
      </c>
      <c r="J12" s="14">
        <v>12000</v>
      </c>
      <c r="K12" s="16">
        <v>0.06</v>
      </c>
    </row>
    <row r="13" spans="1:11" x14ac:dyDescent="0.25">
      <c r="A13" s="14">
        <v>8</v>
      </c>
      <c r="B13" s="14" t="s">
        <v>261</v>
      </c>
      <c r="C13" s="14" t="s">
        <v>151</v>
      </c>
      <c r="D13" s="14" t="s">
        <v>146</v>
      </c>
      <c r="E13" s="15">
        <v>41</v>
      </c>
      <c r="F13" s="15" t="s">
        <v>213</v>
      </c>
      <c r="G13" s="17" t="s">
        <v>296</v>
      </c>
      <c r="H13" s="14" t="s">
        <v>321</v>
      </c>
      <c r="I13" s="20">
        <v>44823</v>
      </c>
      <c r="J13" s="14">
        <v>17300</v>
      </c>
      <c r="K13" s="16">
        <v>0.04</v>
      </c>
    </row>
    <row r="14" spans="1:11" x14ac:dyDescent="0.25">
      <c r="A14" s="14">
        <v>9</v>
      </c>
      <c r="B14" s="14" t="s">
        <v>262</v>
      </c>
      <c r="C14" s="14" t="s">
        <v>159</v>
      </c>
      <c r="D14" s="14" t="s">
        <v>155</v>
      </c>
      <c r="E14" s="15">
        <v>52</v>
      </c>
      <c r="F14" s="15" t="s">
        <v>214</v>
      </c>
      <c r="G14" s="17" t="s">
        <v>297</v>
      </c>
      <c r="H14" s="14" t="s">
        <v>322</v>
      </c>
      <c r="I14" s="20">
        <v>44594</v>
      </c>
      <c r="J14" s="14">
        <v>16800</v>
      </c>
      <c r="K14" s="16">
        <v>0.03</v>
      </c>
    </row>
    <row r="15" spans="1:11" x14ac:dyDescent="0.25">
      <c r="A15" s="14">
        <v>10</v>
      </c>
      <c r="B15" s="14" t="s">
        <v>263</v>
      </c>
      <c r="C15" s="14" t="s">
        <v>264</v>
      </c>
      <c r="D15" s="14" t="s">
        <v>152</v>
      </c>
      <c r="E15" s="15">
        <v>49</v>
      </c>
      <c r="F15" s="15" t="s">
        <v>213</v>
      </c>
      <c r="G15" s="17" t="s">
        <v>298</v>
      </c>
      <c r="H15" s="14" t="s">
        <v>323</v>
      </c>
      <c r="I15" s="20">
        <v>44662</v>
      </c>
      <c r="J15" s="14">
        <v>17200</v>
      </c>
      <c r="K15" s="16">
        <v>0.09</v>
      </c>
    </row>
    <row r="16" spans="1:11" x14ac:dyDescent="0.25">
      <c r="A16" s="14">
        <v>11</v>
      </c>
      <c r="B16" s="14" t="s">
        <v>265</v>
      </c>
      <c r="C16" s="14" t="s">
        <v>266</v>
      </c>
      <c r="D16" s="14" t="s">
        <v>267</v>
      </c>
      <c r="E16" s="15">
        <v>31</v>
      </c>
      <c r="F16" s="15" t="s">
        <v>214</v>
      </c>
      <c r="G16" s="17" t="s">
        <v>299</v>
      </c>
      <c r="H16" s="14" t="s">
        <v>324</v>
      </c>
      <c r="I16" s="20">
        <v>44919</v>
      </c>
      <c r="J16" s="14">
        <v>19400</v>
      </c>
      <c r="K16" s="16">
        <v>0.05</v>
      </c>
    </row>
    <row r="17" spans="1:11" x14ac:dyDescent="0.25">
      <c r="A17" s="14">
        <v>12</v>
      </c>
      <c r="B17" s="14" t="s">
        <v>268</v>
      </c>
      <c r="C17" s="14" t="s">
        <v>204</v>
      </c>
      <c r="D17" s="14" t="s">
        <v>269</v>
      </c>
      <c r="E17" s="15">
        <v>63</v>
      </c>
      <c r="F17" s="15" t="s">
        <v>213</v>
      </c>
      <c r="G17" s="17" t="s">
        <v>300</v>
      </c>
      <c r="H17" s="14" t="s">
        <v>325</v>
      </c>
      <c r="I17" s="20">
        <v>44769</v>
      </c>
      <c r="J17" s="14">
        <v>18200</v>
      </c>
      <c r="K17" s="16">
        <v>0.08</v>
      </c>
    </row>
    <row r="18" spans="1:11" x14ac:dyDescent="0.25">
      <c r="A18" s="14">
        <v>13</v>
      </c>
      <c r="B18" s="14" t="s">
        <v>270</v>
      </c>
      <c r="C18" s="14" t="s">
        <v>271</v>
      </c>
      <c r="D18" s="14" t="s">
        <v>236</v>
      </c>
      <c r="E18" s="15">
        <v>29</v>
      </c>
      <c r="F18" s="15" t="s">
        <v>214</v>
      </c>
      <c r="G18" s="17" t="s">
        <v>301</v>
      </c>
      <c r="H18" s="14" t="s">
        <v>326</v>
      </c>
      <c r="I18" s="20">
        <v>44570</v>
      </c>
      <c r="J18" s="14">
        <v>18600</v>
      </c>
      <c r="K18" s="16">
        <v>7.0000000000000007E-2</v>
      </c>
    </row>
    <row r="19" spans="1:11" x14ac:dyDescent="0.25">
      <c r="A19" s="14">
        <v>14</v>
      </c>
      <c r="B19" s="14" t="s">
        <v>272</v>
      </c>
      <c r="C19" s="14" t="s">
        <v>273</v>
      </c>
      <c r="D19" s="14" t="s">
        <v>162</v>
      </c>
      <c r="E19" s="15">
        <v>43</v>
      </c>
      <c r="F19" s="15" t="s">
        <v>213</v>
      </c>
      <c r="G19" s="17" t="s">
        <v>302</v>
      </c>
      <c r="H19" s="14" t="s">
        <v>327</v>
      </c>
      <c r="I19" s="20">
        <v>44706</v>
      </c>
      <c r="J19" s="14">
        <v>15700</v>
      </c>
      <c r="K19" s="16">
        <v>0.02</v>
      </c>
    </row>
    <row r="20" spans="1:11" x14ac:dyDescent="0.25">
      <c r="A20" s="14">
        <v>15</v>
      </c>
      <c r="B20" s="14" t="s">
        <v>233</v>
      </c>
      <c r="C20" s="14" t="s">
        <v>274</v>
      </c>
      <c r="D20" s="14" t="s">
        <v>200</v>
      </c>
      <c r="E20" s="15">
        <v>36</v>
      </c>
      <c r="F20" s="15" t="s">
        <v>214</v>
      </c>
      <c r="G20" s="17" t="s">
        <v>303</v>
      </c>
      <c r="H20" s="14" t="s">
        <v>328</v>
      </c>
      <c r="I20" s="20">
        <v>44816</v>
      </c>
      <c r="J20" s="14">
        <v>12500</v>
      </c>
      <c r="K20" s="16">
        <v>0.03</v>
      </c>
    </row>
    <row r="21" spans="1:11" x14ac:dyDescent="0.25">
      <c r="A21" s="14">
        <v>16</v>
      </c>
      <c r="B21" s="14" t="s">
        <v>275</v>
      </c>
      <c r="C21" s="14" t="s">
        <v>157</v>
      </c>
      <c r="D21" s="14" t="s">
        <v>210</v>
      </c>
      <c r="E21" s="15">
        <v>50</v>
      </c>
      <c r="F21" s="15" t="s">
        <v>213</v>
      </c>
      <c r="G21" s="17" t="s">
        <v>304</v>
      </c>
      <c r="H21" s="14" t="s">
        <v>329</v>
      </c>
      <c r="I21" s="20">
        <v>44579</v>
      </c>
      <c r="J21" s="14">
        <v>11200</v>
      </c>
      <c r="K21" s="16">
        <v>0.1</v>
      </c>
    </row>
    <row r="22" spans="1:11" x14ac:dyDescent="0.25">
      <c r="A22" s="14">
        <v>17</v>
      </c>
      <c r="B22" s="14" t="s">
        <v>276</v>
      </c>
      <c r="C22" s="14" t="s">
        <v>164</v>
      </c>
      <c r="D22" s="14" t="s">
        <v>155</v>
      </c>
      <c r="E22" s="15">
        <v>24</v>
      </c>
      <c r="F22" s="15" t="s">
        <v>214</v>
      </c>
      <c r="G22" s="17" t="s">
        <v>305</v>
      </c>
      <c r="H22" s="14" t="s">
        <v>330</v>
      </c>
      <c r="I22" s="20">
        <v>44872</v>
      </c>
      <c r="J22" s="14">
        <v>19800</v>
      </c>
      <c r="K22" s="16">
        <v>0.06</v>
      </c>
    </row>
    <row r="23" spans="1:11" x14ac:dyDescent="0.25">
      <c r="A23" s="14">
        <v>18</v>
      </c>
      <c r="B23" s="14" t="s">
        <v>277</v>
      </c>
      <c r="C23" s="14" t="s">
        <v>170</v>
      </c>
      <c r="D23" s="14" t="s">
        <v>278</v>
      </c>
      <c r="E23" s="15">
        <v>58</v>
      </c>
      <c r="F23" s="15" t="s">
        <v>213</v>
      </c>
      <c r="G23" s="17" t="s">
        <v>306</v>
      </c>
      <c r="H23" s="14" t="s">
        <v>331</v>
      </c>
      <c r="I23" s="20">
        <v>44650</v>
      </c>
      <c r="J23" s="14">
        <v>10900</v>
      </c>
      <c r="K23" s="16">
        <v>0.09</v>
      </c>
    </row>
    <row r="24" spans="1:11" x14ac:dyDescent="0.25">
      <c r="A24" s="14">
        <v>19</v>
      </c>
      <c r="B24" s="14" t="s">
        <v>279</v>
      </c>
      <c r="C24" s="14" t="s">
        <v>226</v>
      </c>
      <c r="D24" s="14" t="s">
        <v>210</v>
      </c>
      <c r="E24" s="15">
        <v>46</v>
      </c>
      <c r="F24" s="15" t="s">
        <v>213</v>
      </c>
      <c r="G24" s="17" t="s">
        <v>307</v>
      </c>
      <c r="H24" s="14" t="s">
        <v>332</v>
      </c>
      <c r="I24" s="20">
        <v>44725</v>
      </c>
      <c r="J24" s="14">
        <v>12800</v>
      </c>
      <c r="K24" s="16">
        <v>0.01</v>
      </c>
    </row>
    <row r="25" spans="1:11" x14ac:dyDescent="0.25">
      <c r="A25" s="14">
        <v>20</v>
      </c>
      <c r="B25" s="14" t="s">
        <v>280</v>
      </c>
      <c r="C25" s="14" t="s">
        <v>281</v>
      </c>
      <c r="D25" s="14" t="s">
        <v>267</v>
      </c>
      <c r="E25" s="15">
        <v>22</v>
      </c>
      <c r="F25" s="15" t="s">
        <v>214</v>
      </c>
      <c r="G25" s="17" t="s">
        <v>308</v>
      </c>
      <c r="H25" s="14" t="s">
        <v>333</v>
      </c>
      <c r="I25" s="20">
        <v>44781</v>
      </c>
      <c r="J25" s="14">
        <v>13200</v>
      </c>
      <c r="K25" s="16">
        <v>0.1</v>
      </c>
    </row>
    <row r="26" spans="1:11" x14ac:dyDescent="0.25">
      <c r="A26" s="14">
        <v>21</v>
      </c>
      <c r="B26" s="14" t="s">
        <v>282</v>
      </c>
      <c r="C26" s="14" t="s">
        <v>207</v>
      </c>
      <c r="D26" s="14" t="s">
        <v>160</v>
      </c>
      <c r="E26" s="15">
        <v>60</v>
      </c>
      <c r="F26" s="15" t="s">
        <v>214</v>
      </c>
      <c r="G26" s="17" t="s">
        <v>309</v>
      </c>
      <c r="H26" s="14" t="s">
        <v>334</v>
      </c>
      <c r="I26" s="20">
        <v>44917</v>
      </c>
      <c r="J26" s="14">
        <v>14800</v>
      </c>
      <c r="K26" s="16">
        <v>0.05</v>
      </c>
    </row>
    <row r="27" spans="1:11" x14ac:dyDescent="0.25">
      <c r="A27" s="14">
        <v>22</v>
      </c>
      <c r="B27" s="14" t="s">
        <v>153</v>
      </c>
      <c r="C27" s="14" t="s">
        <v>283</v>
      </c>
      <c r="D27" s="14" t="s">
        <v>244</v>
      </c>
      <c r="E27" s="15">
        <v>33</v>
      </c>
      <c r="F27" s="15" t="s">
        <v>214</v>
      </c>
      <c r="G27" s="17" t="s">
        <v>310</v>
      </c>
      <c r="H27" s="14" t="s">
        <v>335</v>
      </c>
      <c r="I27" s="20">
        <v>44621</v>
      </c>
      <c r="J27" s="14">
        <v>16400</v>
      </c>
      <c r="K27" s="16">
        <v>0.08</v>
      </c>
    </row>
    <row r="28" spans="1:11" x14ac:dyDescent="0.25">
      <c r="A28" s="14">
        <v>23</v>
      </c>
      <c r="B28" s="14" t="s">
        <v>284</v>
      </c>
      <c r="C28" s="14" t="s">
        <v>208</v>
      </c>
      <c r="D28" s="14" t="s">
        <v>152</v>
      </c>
      <c r="E28" s="15">
        <v>53</v>
      </c>
      <c r="F28" s="15" t="s">
        <v>213</v>
      </c>
      <c r="G28" s="17" t="s">
        <v>311</v>
      </c>
      <c r="H28" s="14" t="s">
        <v>336</v>
      </c>
      <c r="I28" s="20">
        <v>44761</v>
      </c>
      <c r="J28" s="14">
        <v>15900</v>
      </c>
      <c r="K28" s="16">
        <v>0.02</v>
      </c>
    </row>
    <row r="29" spans="1:11" x14ac:dyDescent="0.25">
      <c r="A29" s="14">
        <v>24</v>
      </c>
      <c r="B29" s="14" t="s">
        <v>285</v>
      </c>
      <c r="C29" s="14" t="s">
        <v>229</v>
      </c>
      <c r="D29" s="14" t="s">
        <v>149</v>
      </c>
      <c r="E29" s="15">
        <v>28</v>
      </c>
      <c r="F29" s="15" t="s">
        <v>214</v>
      </c>
      <c r="G29" s="17" t="s">
        <v>312</v>
      </c>
      <c r="H29" s="14" t="s">
        <v>337</v>
      </c>
      <c r="I29" s="20">
        <v>44844</v>
      </c>
      <c r="J29" s="14">
        <v>15100</v>
      </c>
      <c r="K29" s="16">
        <v>0.04</v>
      </c>
    </row>
    <row r="30" spans="1:11" x14ac:dyDescent="0.25">
      <c r="A30" s="14">
        <v>25</v>
      </c>
      <c r="B30" s="14" t="s">
        <v>286</v>
      </c>
      <c r="C30" s="14" t="s">
        <v>287</v>
      </c>
      <c r="D30" s="14" t="s">
        <v>288</v>
      </c>
      <c r="E30" s="15">
        <v>42</v>
      </c>
      <c r="F30" s="15" t="s">
        <v>213</v>
      </c>
      <c r="G30" s="17" t="s">
        <v>313</v>
      </c>
      <c r="H30" s="14" t="s">
        <v>338</v>
      </c>
      <c r="I30" s="20">
        <v>44900</v>
      </c>
      <c r="J30" s="14">
        <v>12400</v>
      </c>
      <c r="K30" s="16">
        <v>0.06</v>
      </c>
    </row>
    <row r="31" spans="1:11" x14ac:dyDescent="0.25">
      <c r="A31" s="14">
        <v>26</v>
      </c>
      <c r="B31" s="14" t="s">
        <v>224</v>
      </c>
      <c r="C31" s="14" t="s">
        <v>250</v>
      </c>
      <c r="D31" s="14" t="s">
        <v>234</v>
      </c>
      <c r="E31" s="15">
        <v>32</v>
      </c>
      <c r="F31" s="15" t="s">
        <v>214</v>
      </c>
      <c r="G31" s="17" t="s">
        <v>289</v>
      </c>
      <c r="H31" s="14" t="s">
        <v>314</v>
      </c>
      <c r="I31" s="20">
        <v>44713</v>
      </c>
      <c r="J31" s="14">
        <v>15400</v>
      </c>
      <c r="K31" s="16">
        <v>0.08</v>
      </c>
    </row>
    <row r="32" spans="1:11" x14ac:dyDescent="0.25">
      <c r="A32" s="14">
        <v>27</v>
      </c>
      <c r="B32" s="14" t="s">
        <v>251</v>
      </c>
      <c r="C32" s="14" t="s">
        <v>252</v>
      </c>
      <c r="D32" s="14" t="s">
        <v>171</v>
      </c>
      <c r="E32" s="15">
        <v>45</v>
      </c>
      <c r="F32" s="15" t="s">
        <v>213</v>
      </c>
      <c r="G32" s="17" t="s">
        <v>290</v>
      </c>
      <c r="H32" s="14" t="s">
        <v>315</v>
      </c>
      <c r="I32" s="20">
        <v>44796</v>
      </c>
      <c r="J32" s="14">
        <v>13500</v>
      </c>
      <c r="K32" s="16">
        <v>0.04</v>
      </c>
    </row>
    <row r="33" spans="1:11" x14ac:dyDescent="0.25">
      <c r="A33" s="14">
        <v>28</v>
      </c>
      <c r="B33" s="14" t="s">
        <v>253</v>
      </c>
      <c r="C33" s="14" t="s">
        <v>254</v>
      </c>
      <c r="D33" s="14" t="s">
        <v>255</v>
      </c>
      <c r="E33" s="15">
        <v>25</v>
      </c>
      <c r="F33" s="15" t="s">
        <v>214</v>
      </c>
      <c r="G33" s="17" t="s">
        <v>291</v>
      </c>
      <c r="H33" s="14" t="s">
        <v>316</v>
      </c>
      <c r="I33" s="20">
        <v>44881</v>
      </c>
      <c r="J33" s="14">
        <v>16100</v>
      </c>
      <c r="K33" s="16">
        <v>0.02</v>
      </c>
    </row>
    <row r="34" spans="1:11" x14ac:dyDescent="0.25">
      <c r="A34" s="14">
        <v>29</v>
      </c>
      <c r="B34" s="14" t="s">
        <v>256</v>
      </c>
      <c r="C34" s="14" t="s">
        <v>207</v>
      </c>
      <c r="D34" s="14" t="s">
        <v>149</v>
      </c>
      <c r="E34" s="15">
        <v>61</v>
      </c>
      <c r="F34" s="15" t="s">
        <v>214</v>
      </c>
      <c r="G34" s="17" t="s">
        <v>292</v>
      </c>
      <c r="H34" s="14" t="s">
        <v>317</v>
      </c>
      <c r="I34" s="20">
        <v>44642</v>
      </c>
      <c r="J34" s="14">
        <v>19500</v>
      </c>
      <c r="K34" s="16">
        <v>0.09</v>
      </c>
    </row>
    <row r="35" spans="1:11" x14ac:dyDescent="0.25">
      <c r="A35" s="14">
        <v>30</v>
      </c>
      <c r="B35" s="14" t="s">
        <v>257</v>
      </c>
      <c r="C35" s="14" t="s">
        <v>258</v>
      </c>
      <c r="D35" s="14" t="s">
        <v>202</v>
      </c>
      <c r="E35" s="15">
        <v>38</v>
      </c>
      <c r="F35" s="15" t="s">
        <v>213</v>
      </c>
      <c r="G35" s="17" t="s">
        <v>293</v>
      </c>
      <c r="H35" s="14" t="s">
        <v>318</v>
      </c>
      <c r="I35" s="20">
        <v>44695</v>
      </c>
      <c r="J35" s="14">
        <v>14200</v>
      </c>
      <c r="K35" s="16">
        <v>7.0000000000000007E-2</v>
      </c>
    </row>
    <row r="36" spans="1:11" x14ac:dyDescent="0.25">
      <c r="A36" s="14">
        <v>31</v>
      </c>
      <c r="B36" s="14" t="s">
        <v>259</v>
      </c>
      <c r="C36" s="14" t="s">
        <v>199</v>
      </c>
      <c r="D36" s="14" t="s">
        <v>160</v>
      </c>
      <c r="E36" s="15">
        <v>55</v>
      </c>
      <c r="F36" s="15" t="s">
        <v>214</v>
      </c>
      <c r="G36" s="17" t="s">
        <v>294</v>
      </c>
      <c r="H36" s="14" t="s">
        <v>319</v>
      </c>
      <c r="I36" s="20">
        <v>44865</v>
      </c>
      <c r="J36" s="14">
        <v>14700</v>
      </c>
      <c r="K36" s="16">
        <v>0.01</v>
      </c>
    </row>
    <row r="37" spans="1:11" x14ac:dyDescent="0.25">
      <c r="A37" s="14">
        <v>32</v>
      </c>
      <c r="B37" s="14" t="s">
        <v>260</v>
      </c>
      <c r="C37" s="14" t="s">
        <v>170</v>
      </c>
      <c r="D37" s="14" t="s">
        <v>167</v>
      </c>
      <c r="E37" s="15">
        <v>27</v>
      </c>
      <c r="F37" s="15" t="s">
        <v>213</v>
      </c>
      <c r="G37" s="17" t="s">
        <v>295</v>
      </c>
      <c r="H37" s="14" t="s">
        <v>320</v>
      </c>
      <c r="I37" s="20">
        <v>44740</v>
      </c>
      <c r="J37" s="14">
        <v>12000</v>
      </c>
      <c r="K37" s="16">
        <v>0.06</v>
      </c>
    </row>
    <row r="38" spans="1:11" x14ac:dyDescent="0.25">
      <c r="A38" s="14">
        <v>33</v>
      </c>
      <c r="B38" s="14" t="s">
        <v>261</v>
      </c>
      <c r="C38" s="14" t="s">
        <v>151</v>
      </c>
      <c r="D38" s="14" t="s">
        <v>146</v>
      </c>
      <c r="E38" s="15">
        <v>41</v>
      </c>
      <c r="F38" s="15" t="s">
        <v>213</v>
      </c>
      <c r="G38" s="17" t="s">
        <v>296</v>
      </c>
      <c r="H38" s="14" t="s">
        <v>321</v>
      </c>
      <c r="I38" s="20">
        <v>44823</v>
      </c>
      <c r="J38" s="14">
        <v>17300</v>
      </c>
      <c r="K38" s="16">
        <v>0.04</v>
      </c>
    </row>
    <row r="39" spans="1:11" x14ac:dyDescent="0.25">
      <c r="A39" s="14">
        <v>34</v>
      </c>
      <c r="B39" s="14" t="s">
        <v>262</v>
      </c>
      <c r="C39" s="14" t="s">
        <v>159</v>
      </c>
      <c r="D39" s="14" t="s">
        <v>155</v>
      </c>
      <c r="E39" s="15">
        <v>52</v>
      </c>
      <c r="F39" s="15" t="s">
        <v>214</v>
      </c>
      <c r="G39" s="17" t="s">
        <v>297</v>
      </c>
      <c r="H39" s="14" t="s">
        <v>322</v>
      </c>
      <c r="I39" s="20">
        <v>44594</v>
      </c>
      <c r="J39" s="14">
        <v>16800</v>
      </c>
      <c r="K39" s="16">
        <v>0.03</v>
      </c>
    </row>
    <row r="40" spans="1:11" x14ac:dyDescent="0.25">
      <c r="A40" s="14">
        <v>35</v>
      </c>
      <c r="B40" s="14" t="s">
        <v>263</v>
      </c>
      <c r="C40" s="14" t="s">
        <v>264</v>
      </c>
      <c r="D40" s="14" t="s">
        <v>152</v>
      </c>
      <c r="E40" s="15">
        <v>49</v>
      </c>
      <c r="F40" s="15" t="s">
        <v>213</v>
      </c>
      <c r="G40" s="17" t="s">
        <v>298</v>
      </c>
      <c r="H40" s="14" t="s">
        <v>323</v>
      </c>
      <c r="I40" s="20">
        <v>44662</v>
      </c>
      <c r="J40" s="14">
        <v>17200</v>
      </c>
      <c r="K40" s="16">
        <v>0.09</v>
      </c>
    </row>
    <row r="41" spans="1:11" x14ac:dyDescent="0.25">
      <c r="A41" s="14">
        <v>36</v>
      </c>
      <c r="B41" s="14" t="s">
        <v>265</v>
      </c>
      <c r="C41" s="14" t="s">
        <v>266</v>
      </c>
      <c r="D41" s="14" t="s">
        <v>267</v>
      </c>
      <c r="E41" s="15">
        <v>31</v>
      </c>
      <c r="F41" s="15" t="s">
        <v>214</v>
      </c>
      <c r="G41" s="17" t="s">
        <v>299</v>
      </c>
      <c r="H41" s="14" t="s">
        <v>324</v>
      </c>
      <c r="I41" s="20">
        <v>44919</v>
      </c>
      <c r="J41" s="14">
        <v>19400</v>
      </c>
      <c r="K41" s="16">
        <v>0.05</v>
      </c>
    </row>
    <row r="42" spans="1:11" x14ac:dyDescent="0.25">
      <c r="A42" s="14">
        <v>37</v>
      </c>
      <c r="B42" s="14" t="s">
        <v>268</v>
      </c>
      <c r="C42" s="14" t="s">
        <v>204</v>
      </c>
      <c r="D42" s="14" t="s">
        <v>269</v>
      </c>
      <c r="E42" s="15">
        <v>63</v>
      </c>
      <c r="F42" s="15" t="s">
        <v>213</v>
      </c>
      <c r="G42" s="17" t="s">
        <v>300</v>
      </c>
      <c r="H42" s="14" t="s">
        <v>325</v>
      </c>
      <c r="I42" s="20">
        <v>44769</v>
      </c>
      <c r="J42" s="14">
        <v>18200</v>
      </c>
      <c r="K42" s="16">
        <v>0.08</v>
      </c>
    </row>
    <row r="43" spans="1:11" x14ac:dyDescent="0.25">
      <c r="A43" s="14">
        <v>38</v>
      </c>
      <c r="B43" s="14" t="s">
        <v>270</v>
      </c>
      <c r="C43" s="14" t="s">
        <v>271</v>
      </c>
      <c r="D43" s="14" t="s">
        <v>236</v>
      </c>
      <c r="E43" s="15">
        <v>29</v>
      </c>
      <c r="F43" s="15" t="s">
        <v>214</v>
      </c>
      <c r="G43" s="17" t="s">
        <v>301</v>
      </c>
      <c r="H43" s="14" t="s">
        <v>326</v>
      </c>
      <c r="I43" s="20">
        <v>44570</v>
      </c>
      <c r="J43" s="14">
        <v>18600</v>
      </c>
      <c r="K43" s="16">
        <v>7.0000000000000007E-2</v>
      </c>
    </row>
    <row r="44" spans="1:11" x14ac:dyDescent="0.25">
      <c r="A44" s="14">
        <v>39</v>
      </c>
      <c r="B44" s="14" t="s">
        <v>272</v>
      </c>
      <c r="C44" s="14" t="s">
        <v>273</v>
      </c>
      <c r="D44" s="14" t="s">
        <v>162</v>
      </c>
      <c r="E44" s="15">
        <v>43</v>
      </c>
      <c r="F44" s="15" t="s">
        <v>213</v>
      </c>
      <c r="G44" s="17" t="s">
        <v>302</v>
      </c>
      <c r="H44" s="14" t="s">
        <v>327</v>
      </c>
      <c r="I44" s="20">
        <v>44706</v>
      </c>
      <c r="J44" s="14">
        <v>15700</v>
      </c>
      <c r="K44" s="16">
        <v>0.02</v>
      </c>
    </row>
    <row r="45" spans="1:11" x14ac:dyDescent="0.25">
      <c r="A45" s="14">
        <v>40</v>
      </c>
      <c r="B45" s="14" t="s">
        <v>233</v>
      </c>
      <c r="C45" s="14" t="s">
        <v>274</v>
      </c>
      <c r="D45" s="14" t="s">
        <v>200</v>
      </c>
      <c r="E45" s="15">
        <v>36</v>
      </c>
      <c r="F45" s="15" t="s">
        <v>214</v>
      </c>
      <c r="G45" s="17" t="s">
        <v>303</v>
      </c>
      <c r="H45" s="14" t="s">
        <v>328</v>
      </c>
      <c r="I45" s="20">
        <v>44816</v>
      </c>
      <c r="J45" s="14">
        <v>12500</v>
      </c>
      <c r="K45" s="16">
        <v>0.03</v>
      </c>
    </row>
    <row r="46" spans="1:11" x14ac:dyDescent="0.25">
      <c r="A46" s="14">
        <v>41</v>
      </c>
      <c r="B46" s="14" t="s">
        <v>275</v>
      </c>
      <c r="C46" s="14" t="s">
        <v>157</v>
      </c>
      <c r="D46" s="14" t="s">
        <v>210</v>
      </c>
      <c r="E46" s="15">
        <v>50</v>
      </c>
      <c r="F46" s="15" t="s">
        <v>213</v>
      </c>
      <c r="G46" s="17" t="s">
        <v>304</v>
      </c>
      <c r="H46" s="14" t="s">
        <v>329</v>
      </c>
      <c r="I46" s="20">
        <v>44579</v>
      </c>
      <c r="J46" s="14">
        <v>11200</v>
      </c>
      <c r="K46" s="16">
        <v>0.1</v>
      </c>
    </row>
    <row r="47" spans="1:11" x14ac:dyDescent="0.25">
      <c r="A47" s="14">
        <v>42</v>
      </c>
      <c r="B47" s="14" t="s">
        <v>276</v>
      </c>
      <c r="C47" s="14" t="s">
        <v>164</v>
      </c>
      <c r="D47" s="14" t="s">
        <v>155</v>
      </c>
      <c r="E47" s="15">
        <v>24</v>
      </c>
      <c r="F47" s="15" t="s">
        <v>214</v>
      </c>
      <c r="G47" s="17" t="s">
        <v>305</v>
      </c>
      <c r="H47" s="14" t="s">
        <v>330</v>
      </c>
      <c r="I47" s="20">
        <v>44872</v>
      </c>
      <c r="J47" s="14">
        <v>19800</v>
      </c>
      <c r="K47" s="16">
        <v>0.06</v>
      </c>
    </row>
    <row r="48" spans="1:11" x14ac:dyDescent="0.25">
      <c r="A48" s="14">
        <v>43</v>
      </c>
      <c r="B48" s="14" t="s">
        <v>277</v>
      </c>
      <c r="C48" s="14" t="s">
        <v>170</v>
      </c>
      <c r="D48" s="14" t="s">
        <v>278</v>
      </c>
      <c r="E48" s="15">
        <v>58</v>
      </c>
      <c r="F48" s="15" t="s">
        <v>213</v>
      </c>
      <c r="G48" s="17" t="s">
        <v>306</v>
      </c>
      <c r="H48" s="14" t="s">
        <v>331</v>
      </c>
      <c r="I48" s="20">
        <v>44650</v>
      </c>
      <c r="J48" s="14">
        <v>10900</v>
      </c>
      <c r="K48" s="16">
        <v>0.09</v>
      </c>
    </row>
    <row r="49" spans="1:11" x14ac:dyDescent="0.25">
      <c r="A49" s="14">
        <v>44</v>
      </c>
      <c r="B49" s="14" t="s">
        <v>279</v>
      </c>
      <c r="C49" s="14" t="s">
        <v>226</v>
      </c>
      <c r="D49" s="14" t="s">
        <v>210</v>
      </c>
      <c r="E49" s="15">
        <v>46</v>
      </c>
      <c r="F49" s="15" t="s">
        <v>213</v>
      </c>
      <c r="G49" s="17" t="s">
        <v>307</v>
      </c>
      <c r="H49" s="14" t="s">
        <v>332</v>
      </c>
      <c r="I49" s="20">
        <v>44725</v>
      </c>
      <c r="J49" s="14">
        <v>12800</v>
      </c>
      <c r="K49" s="16">
        <v>0.01</v>
      </c>
    </row>
    <row r="50" spans="1:11" x14ac:dyDescent="0.25">
      <c r="A50" s="14">
        <v>45</v>
      </c>
      <c r="B50" s="14" t="s">
        <v>280</v>
      </c>
      <c r="C50" s="14" t="s">
        <v>281</v>
      </c>
      <c r="D50" s="14" t="s">
        <v>267</v>
      </c>
      <c r="E50" s="15">
        <v>22</v>
      </c>
      <c r="F50" s="15" t="s">
        <v>214</v>
      </c>
      <c r="G50" s="17" t="s">
        <v>308</v>
      </c>
      <c r="H50" s="14" t="s">
        <v>333</v>
      </c>
      <c r="I50" s="20">
        <v>44781</v>
      </c>
      <c r="J50" s="14">
        <v>13200</v>
      </c>
      <c r="K50" s="16">
        <v>0.1</v>
      </c>
    </row>
    <row r="51" spans="1:11" x14ac:dyDescent="0.25">
      <c r="A51" s="14">
        <v>46</v>
      </c>
      <c r="B51" s="14" t="s">
        <v>282</v>
      </c>
      <c r="C51" s="14" t="s">
        <v>207</v>
      </c>
      <c r="D51" s="14" t="s">
        <v>160</v>
      </c>
      <c r="E51" s="15">
        <v>60</v>
      </c>
      <c r="F51" s="15" t="s">
        <v>214</v>
      </c>
      <c r="G51" s="17" t="s">
        <v>309</v>
      </c>
      <c r="H51" s="14" t="s">
        <v>334</v>
      </c>
      <c r="I51" s="20">
        <v>44917</v>
      </c>
      <c r="J51" s="14">
        <v>14800</v>
      </c>
      <c r="K51" s="16">
        <v>0.05</v>
      </c>
    </row>
    <row r="52" spans="1:11" x14ac:dyDescent="0.25">
      <c r="A52" s="14">
        <v>47</v>
      </c>
      <c r="B52" s="14" t="s">
        <v>153</v>
      </c>
      <c r="C52" s="14" t="s">
        <v>283</v>
      </c>
      <c r="D52" s="14" t="s">
        <v>244</v>
      </c>
      <c r="E52" s="15">
        <v>33</v>
      </c>
      <c r="F52" s="15" t="s">
        <v>214</v>
      </c>
      <c r="G52" s="17" t="s">
        <v>310</v>
      </c>
      <c r="H52" s="14" t="s">
        <v>335</v>
      </c>
      <c r="I52" s="20">
        <v>44621</v>
      </c>
      <c r="J52" s="14">
        <v>16400</v>
      </c>
      <c r="K52" s="16">
        <v>0.08</v>
      </c>
    </row>
    <row r="53" spans="1:11" x14ac:dyDescent="0.25">
      <c r="A53" s="14">
        <v>48</v>
      </c>
      <c r="B53" s="14" t="s">
        <v>284</v>
      </c>
      <c r="C53" s="14" t="s">
        <v>208</v>
      </c>
      <c r="D53" s="14" t="s">
        <v>152</v>
      </c>
      <c r="E53" s="15">
        <v>53</v>
      </c>
      <c r="F53" s="15" t="s">
        <v>213</v>
      </c>
      <c r="G53" s="17" t="s">
        <v>311</v>
      </c>
      <c r="H53" s="14" t="s">
        <v>336</v>
      </c>
      <c r="I53" s="20">
        <v>44761</v>
      </c>
      <c r="J53" s="14">
        <v>15900</v>
      </c>
      <c r="K53" s="16">
        <v>0.02</v>
      </c>
    </row>
    <row r="54" spans="1:11" x14ac:dyDescent="0.25">
      <c r="A54" s="14">
        <v>49</v>
      </c>
      <c r="B54" s="14" t="s">
        <v>285</v>
      </c>
      <c r="C54" s="14" t="s">
        <v>229</v>
      </c>
      <c r="D54" s="14" t="s">
        <v>149</v>
      </c>
      <c r="E54" s="15">
        <v>28</v>
      </c>
      <c r="F54" s="15" t="s">
        <v>214</v>
      </c>
      <c r="G54" s="17" t="s">
        <v>312</v>
      </c>
      <c r="H54" s="14" t="s">
        <v>337</v>
      </c>
      <c r="I54" s="20">
        <v>44844</v>
      </c>
      <c r="J54" s="14">
        <v>15100</v>
      </c>
      <c r="K54" s="16">
        <v>0.04</v>
      </c>
    </row>
    <row r="55" spans="1:11" x14ac:dyDescent="0.25">
      <c r="A55" s="14">
        <v>50</v>
      </c>
      <c r="B55" s="14" t="s">
        <v>286</v>
      </c>
      <c r="C55" s="14" t="s">
        <v>287</v>
      </c>
      <c r="D55" s="14" t="s">
        <v>288</v>
      </c>
      <c r="E55" s="15">
        <v>42</v>
      </c>
      <c r="F55" s="15" t="s">
        <v>213</v>
      </c>
      <c r="G55" s="17" t="s">
        <v>313</v>
      </c>
      <c r="H55" s="14" t="s">
        <v>338</v>
      </c>
      <c r="I55" s="20">
        <v>44900</v>
      </c>
      <c r="J55" s="14">
        <v>12400</v>
      </c>
      <c r="K55" s="16">
        <v>0.06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55"/>
  <sheetViews>
    <sheetView zoomScale="190" zoomScaleNormal="190" workbookViewId="0">
      <selection activeCell="A5" sqref="A5"/>
    </sheetView>
  </sheetViews>
  <sheetFormatPr defaultRowHeight="15" x14ac:dyDescent="0.25"/>
  <cols>
    <col min="1" max="1" width="3.140625" bestFit="1" customWidth="1"/>
    <col min="2" max="2" width="11.7109375" bestFit="1" customWidth="1"/>
    <col min="3" max="3" width="11.42578125" bestFit="1" customWidth="1"/>
    <col min="4" max="4" width="15.28515625" bestFit="1" customWidth="1"/>
    <col min="5" max="5" width="8" bestFit="1" customWidth="1"/>
    <col min="6" max="6" width="4.5703125" bestFit="1" customWidth="1"/>
    <col min="7" max="7" width="16.7109375" customWidth="1"/>
    <col min="8" max="8" width="14" bestFit="1" customWidth="1"/>
    <col min="9" max="9" width="18.5703125" bestFit="1" customWidth="1"/>
    <col min="10" max="10" width="21.7109375" bestFit="1" customWidth="1"/>
    <col min="11" max="11" width="7.42578125" bestFit="1" customWidth="1"/>
  </cols>
  <sheetData>
    <row r="5" spans="1:11" x14ac:dyDescent="0.25">
      <c r="A5" s="55" t="s">
        <v>6</v>
      </c>
      <c r="B5" s="55" t="s">
        <v>124</v>
      </c>
      <c r="C5" s="55" t="s">
        <v>125</v>
      </c>
      <c r="D5" s="55" t="s">
        <v>126</v>
      </c>
      <c r="E5" s="55" t="s">
        <v>197</v>
      </c>
      <c r="F5" s="55" t="s">
        <v>198</v>
      </c>
      <c r="G5" s="55" t="s">
        <v>245</v>
      </c>
      <c r="H5" s="55" t="s">
        <v>246</v>
      </c>
      <c r="I5" s="55" t="s">
        <v>247</v>
      </c>
      <c r="J5" s="55" t="s">
        <v>248</v>
      </c>
      <c r="K5" s="55" t="s">
        <v>249</v>
      </c>
    </row>
    <row r="6" spans="1:11" x14ac:dyDescent="0.25">
      <c r="A6" s="14">
        <v>1</v>
      </c>
      <c r="B6" s="14" t="s">
        <v>224</v>
      </c>
      <c r="C6" s="14" t="s">
        <v>250</v>
      </c>
      <c r="D6" s="14" t="s">
        <v>234</v>
      </c>
      <c r="E6" s="15">
        <v>32</v>
      </c>
      <c r="F6" s="15" t="s">
        <v>214</v>
      </c>
      <c r="G6" s="17" t="s">
        <v>289</v>
      </c>
      <c r="H6" s="14" t="s">
        <v>314</v>
      </c>
      <c r="I6" s="20">
        <v>44713</v>
      </c>
      <c r="J6" s="14">
        <v>15400</v>
      </c>
      <c r="K6" s="16">
        <v>0.08</v>
      </c>
    </row>
    <row r="7" spans="1:11" x14ac:dyDescent="0.25">
      <c r="A7" s="14">
        <v>2</v>
      </c>
      <c r="B7" s="14" t="s">
        <v>251</v>
      </c>
      <c r="C7" s="14" t="s">
        <v>252</v>
      </c>
      <c r="D7" s="14" t="s">
        <v>171</v>
      </c>
      <c r="E7" s="15">
        <v>45</v>
      </c>
      <c r="F7" s="15" t="s">
        <v>213</v>
      </c>
      <c r="G7" s="17" t="s">
        <v>290</v>
      </c>
      <c r="H7" s="14" t="s">
        <v>315</v>
      </c>
      <c r="I7" s="20">
        <v>44796</v>
      </c>
      <c r="J7" s="14">
        <v>13500</v>
      </c>
      <c r="K7" s="16">
        <v>0.04</v>
      </c>
    </row>
    <row r="8" spans="1:11" x14ac:dyDescent="0.25">
      <c r="A8" s="14">
        <v>3</v>
      </c>
      <c r="B8" s="14" t="s">
        <v>253</v>
      </c>
      <c r="C8" s="14" t="s">
        <v>254</v>
      </c>
      <c r="D8" s="14" t="s">
        <v>255</v>
      </c>
      <c r="E8" s="15">
        <v>25</v>
      </c>
      <c r="F8" s="15" t="s">
        <v>214</v>
      </c>
      <c r="G8" s="17" t="s">
        <v>291</v>
      </c>
      <c r="H8" s="14" t="s">
        <v>316</v>
      </c>
      <c r="I8" s="20">
        <v>44881</v>
      </c>
      <c r="J8" s="14">
        <v>16100</v>
      </c>
      <c r="K8" s="16">
        <v>0.02</v>
      </c>
    </row>
    <row r="9" spans="1:11" x14ac:dyDescent="0.25">
      <c r="A9" s="14">
        <v>4</v>
      </c>
      <c r="B9" s="14" t="s">
        <v>256</v>
      </c>
      <c r="C9" s="14" t="s">
        <v>207</v>
      </c>
      <c r="D9" s="14" t="s">
        <v>149</v>
      </c>
      <c r="E9" s="15">
        <v>61</v>
      </c>
      <c r="F9" s="15" t="s">
        <v>214</v>
      </c>
      <c r="G9" s="17" t="s">
        <v>292</v>
      </c>
      <c r="H9" s="14" t="s">
        <v>317</v>
      </c>
      <c r="I9" s="20">
        <v>44642</v>
      </c>
      <c r="J9" s="14">
        <v>19500</v>
      </c>
      <c r="K9" s="16">
        <v>0.09</v>
      </c>
    </row>
    <row r="10" spans="1:11" x14ac:dyDescent="0.25">
      <c r="A10" s="14">
        <v>5</v>
      </c>
      <c r="B10" s="14" t="s">
        <v>257</v>
      </c>
      <c r="C10" s="14" t="s">
        <v>258</v>
      </c>
      <c r="D10" s="14" t="s">
        <v>202</v>
      </c>
      <c r="E10" s="15">
        <v>38</v>
      </c>
      <c r="F10" s="15" t="s">
        <v>213</v>
      </c>
      <c r="G10" s="17" t="s">
        <v>293</v>
      </c>
      <c r="H10" s="14" t="s">
        <v>318</v>
      </c>
      <c r="I10" s="20">
        <v>44695</v>
      </c>
      <c r="J10" s="14">
        <v>14200</v>
      </c>
      <c r="K10" s="16">
        <v>7.0000000000000007E-2</v>
      </c>
    </row>
    <row r="11" spans="1:11" x14ac:dyDescent="0.25">
      <c r="A11" s="14">
        <v>6</v>
      </c>
      <c r="B11" s="14" t="s">
        <v>259</v>
      </c>
      <c r="C11" s="14" t="s">
        <v>199</v>
      </c>
      <c r="D11" s="14" t="s">
        <v>160</v>
      </c>
      <c r="E11" s="15">
        <v>55</v>
      </c>
      <c r="F11" s="15" t="s">
        <v>214</v>
      </c>
      <c r="G11" s="17" t="s">
        <v>294</v>
      </c>
      <c r="H11" s="14" t="s">
        <v>319</v>
      </c>
      <c r="I11" s="20">
        <v>44865</v>
      </c>
      <c r="J11" s="14">
        <v>14700</v>
      </c>
      <c r="K11" s="16">
        <v>0.01</v>
      </c>
    </row>
    <row r="12" spans="1:11" x14ac:dyDescent="0.25">
      <c r="A12" s="14">
        <v>7</v>
      </c>
      <c r="B12" s="14" t="s">
        <v>260</v>
      </c>
      <c r="C12" s="14" t="s">
        <v>170</v>
      </c>
      <c r="D12" s="14" t="s">
        <v>167</v>
      </c>
      <c r="E12" s="15">
        <v>27</v>
      </c>
      <c r="F12" s="15" t="s">
        <v>213</v>
      </c>
      <c r="G12" s="17" t="s">
        <v>295</v>
      </c>
      <c r="H12" s="14" t="s">
        <v>320</v>
      </c>
      <c r="I12" s="20">
        <v>44740</v>
      </c>
      <c r="J12" s="14">
        <v>12000</v>
      </c>
      <c r="K12" s="16">
        <v>0.06</v>
      </c>
    </row>
    <row r="13" spans="1:11" x14ac:dyDescent="0.25">
      <c r="A13" s="14">
        <v>8</v>
      </c>
      <c r="B13" s="14" t="s">
        <v>261</v>
      </c>
      <c r="C13" s="14" t="s">
        <v>151</v>
      </c>
      <c r="D13" s="14" t="s">
        <v>146</v>
      </c>
      <c r="E13" s="15">
        <v>41</v>
      </c>
      <c r="F13" s="15" t="s">
        <v>213</v>
      </c>
      <c r="G13" s="17" t="s">
        <v>296</v>
      </c>
      <c r="H13" s="14" t="s">
        <v>321</v>
      </c>
      <c r="I13" s="20">
        <v>44823</v>
      </c>
      <c r="J13" s="14">
        <v>17300</v>
      </c>
      <c r="K13" s="16">
        <v>0.04</v>
      </c>
    </row>
    <row r="14" spans="1:11" x14ac:dyDescent="0.25">
      <c r="A14" s="14">
        <v>9</v>
      </c>
      <c r="B14" s="14" t="s">
        <v>262</v>
      </c>
      <c r="C14" s="14" t="s">
        <v>159</v>
      </c>
      <c r="D14" s="14" t="s">
        <v>155</v>
      </c>
      <c r="E14" s="15">
        <v>52</v>
      </c>
      <c r="F14" s="15" t="s">
        <v>214</v>
      </c>
      <c r="G14" s="17" t="s">
        <v>297</v>
      </c>
      <c r="H14" s="14" t="s">
        <v>322</v>
      </c>
      <c r="I14" s="20">
        <v>44594</v>
      </c>
      <c r="J14" s="14">
        <v>16800</v>
      </c>
      <c r="K14" s="16">
        <v>0.03</v>
      </c>
    </row>
    <row r="15" spans="1:11" x14ac:dyDescent="0.25">
      <c r="A15" s="14">
        <v>10</v>
      </c>
      <c r="B15" s="14" t="s">
        <v>263</v>
      </c>
      <c r="C15" s="14" t="s">
        <v>264</v>
      </c>
      <c r="D15" s="14" t="s">
        <v>152</v>
      </c>
      <c r="E15" s="15">
        <v>49</v>
      </c>
      <c r="F15" s="15" t="s">
        <v>213</v>
      </c>
      <c r="G15" s="17" t="s">
        <v>298</v>
      </c>
      <c r="H15" s="14" t="s">
        <v>323</v>
      </c>
      <c r="I15" s="20">
        <v>44662</v>
      </c>
      <c r="J15" s="14">
        <v>17200</v>
      </c>
      <c r="K15" s="16">
        <v>0.09</v>
      </c>
    </row>
    <row r="16" spans="1:11" x14ac:dyDescent="0.25">
      <c r="A16" s="14">
        <v>11</v>
      </c>
      <c r="B16" s="14" t="s">
        <v>265</v>
      </c>
      <c r="C16" s="14" t="s">
        <v>266</v>
      </c>
      <c r="D16" s="14" t="s">
        <v>267</v>
      </c>
      <c r="E16" s="15">
        <v>31</v>
      </c>
      <c r="F16" s="15" t="s">
        <v>214</v>
      </c>
      <c r="G16" s="17" t="s">
        <v>299</v>
      </c>
      <c r="H16" s="14" t="s">
        <v>324</v>
      </c>
      <c r="I16" s="20">
        <v>44919</v>
      </c>
      <c r="J16" s="14">
        <v>19400</v>
      </c>
      <c r="K16" s="16">
        <v>0.05</v>
      </c>
    </row>
    <row r="17" spans="1:11" x14ac:dyDescent="0.25">
      <c r="A17" s="14">
        <v>12</v>
      </c>
      <c r="B17" s="14" t="s">
        <v>268</v>
      </c>
      <c r="C17" s="14" t="s">
        <v>204</v>
      </c>
      <c r="D17" s="14" t="s">
        <v>269</v>
      </c>
      <c r="E17" s="15">
        <v>63</v>
      </c>
      <c r="F17" s="15" t="s">
        <v>213</v>
      </c>
      <c r="G17" s="17" t="s">
        <v>300</v>
      </c>
      <c r="H17" s="14" t="s">
        <v>325</v>
      </c>
      <c r="I17" s="20">
        <v>44769</v>
      </c>
      <c r="J17" s="14">
        <v>18200</v>
      </c>
      <c r="K17" s="16">
        <v>0.08</v>
      </c>
    </row>
    <row r="18" spans="1:11" x14ac:dyDescent="0.25">
      <c r="A18" s="14">
        <v>13</v>
      </c>
      <c r="B18" s="14" t="s">
        <v>270</v>
      </c>
      <c r="C18" s="14" t="s">
        <v>271</v>
      </c>
      <c r="D18" s="14" t="s">
        <v>236</v>
      </c>
      <c r="E18" s="15">
        <v>29</v>
      </c>
      <c r="F18" s="15" t="s">
        <v>214</v>
      </c>
      <c r="G18" s="17" t="s">
        <v>301</v>
      </c>
      <c r="H18" s="14" t="s">
        <v>326</v>
      </c>
      <c r="I18" s="20">
        <v>44570</v>
      </c>
      <c r="J18" s="14">
        <v>18600</v>
      </c>
      <c r="K18" s="16">
        <v>7.0000000000000007E-2</v>
      </c>
    </row>
    <row r="19" spans="1:11" x14ac:dyDescent="0.25">
      <c r="A19" s="14">
        <v>14</v>
      </c>
      <c r="B19" s="14" t="s">
        <v>272</v>
      </c>
      <c r="C19" s="14" t="s">
        <v>273</v>
      </c>
      <c r="D19" s="14" t="s">
        <v>162</v>
      </c>
      <c r="E19" s="15">
        <v>43</v>
      </c>
      <c r="F19" s="15" t="s">
        <v>213</v>
      </c>
      <c r="G19" s="17" t="s">
        <v>302</v>
      </c>
      <c r="H19" s="14" t="s">
        <v>327</v>
      </c>
      <c r="I19" s="20">
        <v>44706</v>
      </c>
      <c r="J19" s="14">
        <v>15700</v>
      </c>
      <c r="K19" s="16">
        <v>0.02</v>
      </c>
    </row>
    <row r="20" spans="1:11" x14ac:dyDescent="0.25">
      <c r="A20" s="14">
        <v>15</v>
      </c>
      <c r="B20" s="14" t="s">
        <v>233</v>
      </c>
      <c r="C20" s="14" t="s">
        <v>274</v>
      </c>
      <c r="D20" s="14" t="s">
        <v>200</v>
      </c>
      <c r="E20" s="15">
        <v>36</v>
      </c>
      <c r="F20" s="15" t="s">
        <v>214</v>
      </c>
      <c r="G20" s="17" t="s">
        <v>303</v>
      </c>
      <c r="H20" s="14" t="s">
        <v>328</v>
      </c>
      <c r="I20" s="20">
        <v>44816</v>
      </c>
      <c r="J20" s="14">
        <v>12500</v>
      </c>
      <c r="K20" s="16">
        <v>0.03</v>
      </c>
    </row>
    <row r="21" spans="1:11" x14ac:dyDescent="0.25">
      <c r="A21" s="14">
        <v>16</v>
      </c>
      <c r="B21" s="14" t="s">
        <v>275</v>
      </c>
      <c r="C21" s="14" t="s">
        <v>157</v>
      </c>
      <c r="D21" s="14" t="s">
        <v>210</v>
      </c>
      <c r="E21" s="15">
        <v>50</v>
      </c>
      <c r="F21" s="15" t="s">
        <v>213</v>
      </c>
      <c r="G21" s="17" t="s">
        <v>304</v>
      </c>
      <c r="H21" s="14" t="s">
        <v>329</v>
      </c>
      <c r="I21" s="20">
        <v>44579</v>
      </c>
      <c r="J21" s="14">
        <v>11200</v>
      </c>
      <c r="K21" s="16">
        <v>0.1</v>
      </c>
    </row>
    <row r="22" spans="1:11" x14ac:dyDescent="0.25">
      <c r="A22" s="14">
        <v>17</v>
      </c>
      <c r="B22" s="14" t="s">
        <v>276</v>
      </c>
      <c r="C22" s="14" t="s">
        <v>164</v>
      </c>
      <c r="D22" s="14" t="s">
        <v>155</v>
      </c>
      <c r="E22" s="15">
        <v>24</v>
      </c>
      <c r="F22" s="15" t="s">
        <v>214</v>
      </c>
      <c r="G22" s="17" t="s">
        <v>305</v>
      </c>
      <c r="H22" s="14" t="s">
        <v>330</v>
      </c>
      <c r="I22" s="20">
        <v>44872</v>
      </c>
      <c r="J22" s="14">
        <v>19800</v>
      </c>
      <c r="K22" s="16">
        <v>0.06</v>
      </c>
    </row>
    <row r="23" spans="1:11" x14ac:dyDescent="0.25">
      <c r="A23" s="14">
        <v>18</v>
      </c>
      <c r="B23" s="14" t="s">
        <v>277</v>
      </c>
      <c r="C23" s="14" t="s">
        <v>170</v>
      </c>
      <c r="D23" s="14" t="s">
        <v>278</v>
      </c>
      <c r="E23" s="15">
        <v>58</v>
      </c>
      <c r="F23" s="15" t="s">
        <v>213</v>
      </c>
      <c r="G23" s="17" t="s">
        <v>306</v>
      </c>
      <c r="H23" s="14" t="s">
        <v>331</v>
      </c>
      <c r="I23" s="20">
        <v>44650</v>
      </c>
      <c r="J23" s="14">
        <v>10900</v>
      </c>
      <c r="K23" s="16">
        <v>0.09</v>
      </c>
    </row>
    <row r="24" spans="1:11" x14ac:dyDescent="0.25">
      <c r="A24" s="14">
        <v>19</v>
      </c>
      <c r="B24" s="14" t="s">
        <v>279</v>
      </c>
      <c r="C24" s="14" t="s">
        <v>226</v>
      </c>
      <c r="D24" s="14" t="s">
        <v>210</v>
      </c>
      <c r="E24" s="15">
        <v>46</v>
      </c>
      <c r="F24" s="15" t="s">
        <v>213</v>
      </c>
      <c r="G24" s="17" t="s">
        <v>307</v>
      </c>
      <c r="H24" s="14" t="s">
        <v>332</v>
      </c>
      <c r="I24" s="20">
        <v>44725</v>
      </c>
      <c r="J24" s="14">
        <v>12800</v>
      </c>
      <c r="K24" s="16">
        <v>0.01</v>
      </c>
    </row>
    <row r="25" spans="1:11" x14ac:dyDescent="0.25">
      <c r="A25" s="14">
        <v>20</v>
      </c>
      <c r="B25" s="14" t="s">
        <v>280</v>
      </c>
      <c r="C25" s="14" t="s">
        <v>281</v>
      </c>
      <c r="D25" s="14" t="s">
        <v>267</v>
      </c>
      <c r="E25" s="15">
        <v>22</v>
      </c>
      <c r="F25" s="15" t="s">
        <v>214</v>
      </c>
      <c r="G25" s="17" t="s">
        <v>308</v>
      </c>
      <c r="H25" s="14" t="s">
        <v>333</v>
      </c>
      <c r="I25" s="20">
        <v>44781</v>
      </c>
      <c r="J25" s="14">
        <v>13200</v>
      </c>
      <c r="K25" s="16">
        <v>0.1</v>
      </c>
    </row>
    <row r="26" spans="1:11" x14ac:dyDescent="0.25">
      <c r="A26" s="14">
        <v>21</v>
      </c>
      <c r="B26" s="14" t="s">
        <v>282</v>
      </c>
      <c r="C26" s="14" t="s">
        <v>207</v>
      </c>
      <c r="D26" s="14" t="s">
        <v>160</v>
      </c>
      <c r="E26" s="15">
        <v>60</v>
      </c>
      <c r="F26" s="15" t="s">
        <v>214</v>
      </c>
      <c r="G26" s="17" t="s">
        <v>309</v>
      </c>
      <c r="H26" s="14" t="s">
        <v>334</v>
      </c>
      <c r="I26" s="20">
        <v>44917</v>
      </c>
      <c r="J26" s="14">
        <v>14800</v>
      </c>
      <c r="K26" s="16">
        <v>0.05</v>
      </c>
    </row>
    <row r="27" spans="1:11" x14ac:dyDescent="0.25">
      <c r="A27" s="14">
        <v>22</v>
      </c>
      <c r="B27" s="14" t="s">
        <v>153</v>
      </c>
      <c r="C27" s="14" t="s">
        <v>283</v>
      </c>
      <c r="D27" s="14" t="s">
        <v>244</v>
      </c>
      <c r="E27" s="15">
        <v>33</v>
      </c>
      <c r="F27" s="15" t="s">
        <v>214</v>
      </c>
      <c r="G27" s="17" t="s">
        <v>310</v>
      </c>
      <c r="H27" s="14" t="s">
        <v>335</v>
      </c>
      <c r="I27" s="20">
        <v>44621</v>
      </c>
      <c r="J27" s="14">
        <v>16400</v>
      </c>
      <c r="K27" s="16">
        <v>0.08</v>
      </c>
    </row>
    <row r="28" spans="1:11" x14ac:dyDescent="0.25">
      <c r="A28" s="14">
        <v>23</v>
      </c>
      <c r="B28" s="14" t="s">
        <v>284</v>
      </c>
      <c r="C28" s="14" t="s">
        <v>208</v>
      </c>
      <c r="D28" s="14" t="s">
        <v>152</v>
      </c>
      <c r="E28" s="15">
        <v>53</v>
      </c>
      <c r="F28" s="15" t="s">
        <v>213</v>
      </c>
      <c r="G28" s="17" t="s">
        <v>311</v>
      </c>
      <c r="H28" s="14" t="s">
        <v>336</v>
      </c>
      <c r="I28" s="20">
        <v>44761</v>
      </c>
      <c r="J28" s="14">
        <v>15900</v>
      </c>
      <c r="K28" s="16">
        <v>0.02</v>
      </c>
    </row>
    <row r="29" spans="1:11" x14ac:dyDescent="0.25">
      <c r="A29" s="14">
        <v>24</v>
      </c>
      <c r="B29" s="14" t="s">
        <v>285</v>
      </c>
      <c r="C29" s="14" t="s">
        <v>229</v>
      </c>
      <c r="D29" s="14" t="s">
        <v>149</v>
      </c>
      <c r="E29" s="15">
        <v>28</v>
      </c>
      <c r="F29" s="15" t="s">
        <v>214</v>
      </c>
      <c r="G29" s="17" t="s">
        <v>312</v>
      </c>
      <c r="H29" s="14" t="s">
        <v>337</v>
      </c>
      <c r="I29" s="20">
        <v>44844</v>
      </c>
      <c r="J29" s="14">
        <v>15100</v>
      </c>
      <c r="K29" s="16">
        <v>0.04</v>
      </c>
    </row>
    <row r="30" spans="1:11" x14ac:dyDescent="0.25">
      <c r="A30" s="14">
        <v>25</v>
      </c>
      <c r="B30" s="14" t="s">
        <v>286</v>
      </c>
      <c r="C30" s="14" t="s">
        <v>287</v>
      </c>
      <c r="D30" s="14" t="s">
        <v>288</v>
      </c>
      <c r="E30" s="15">
        <v>42</v>
      </c>
      <c r="F30" s="15" t="s">
        <v>213</v>
      </c>
      <c r="G30" s="17" t="s">
        <v>313</v>
      </c>
      <c r="H30" s="14" t="s">
        <v>338</v>
      </c>
      <c r="I30" s="20">
        <v>44900</v>
      </c>
      <c r="J30" s="14">
        <v>12400</v>
      </c>
      <c r="K30" s="16">
        <v>0.06</v>
      </c>
    </row>
    <row r="31" spans="1:11" x14ac:dyDescent="0.25">
      <c r="A31" s="14">
        <v>26</v>
      </c>
      <c r="B31" s="14" t="s">
        <v>224</v>
      </c>
      <c r="C31" s="14" t="s">
        <v>250</v>
      </c>
      <c r="D31" s="14" t="s">
        <v>234</v>
      </c>
      <c r="E31" s="15">
        <v>32</v>
      </c>
      <c r="F31" s="15" t="s">
        <v>214</v>
      </c>
      <c r="G31" s="17" t="s">
        <v>289</v>
      </c>
      <c r="H31" s="14" t="s">
        <v>314</v>
      </c>
      <c r="I31" s="20">
        <v>44713</v>
      </c>
      <c r="J31" s="14">
        <v>15400</v>
      </c>
      <c r="K31" s="16">
        <v>0.08</v>
      </c>
    </row>
    <row r="32" spans="1:11" x14ac:dyDescent="0.25">
      <c r="A32" s="14">
        <v>27</v>
      </c>
      <c r="B32" s="14" t="s">
        <v>251</v>
      </c>
      <c r="C32" s="14" t="s">
        <v>252</v>
      </c>
      <c r="D32" s="14" t="s">
        <v>171</v>
      </c>
      <c r="E32" s="15">
        <v>45</v>
      </c>
      <c r="F32" s="15" t="s">
        <v>213</v>
      </c>
      <c r="G32" s="17" t="s">
        <v>290</v>
      </c>
      <c r="H32" s="14" t="s">
        <v>315</v>
      </c>
      <c r="I32" s="20">
        <v>44796</v>
      </c>
      <c r="J32" s="14">
        <v>13500</v>
      </c>
      <c r="K32" s="16">
        <v>0.04</v>
      </c>
    </row>
    <row r="33" spans="1:11" x14ac:dyDescent="0.25">
      <c r="A33" s="14">
        <v>28</v>
      </c>
      <c r="B33" s="14" t="s">
        <v>253</v>
      </c>
      <c r="C33" s="14" t="s">
        <v>254</v>
      </c>
      <c r="D33" s="14" t="s">
        <v>255</v>
      </c>
      <c r="E33" s="15">
        <v>25</v>
      </c>
      <c r="F33" s="15" t="s">
        <v>214</v>
      </c>
      <c r="G33" s="17" t="s">
        <v>291</v>
      </c>
      <c r="H33" s="14" t="s">
        <v>316</v>
      </c>
      <c r="I33" s="20">
        <v>44881</v>
      </c>
      <c r="J33" s="14">
        <v>16100</v>
      </c>
      <c r="K33" s="16">
        <v>0.02</v>
      </c>
    </row>
    <row r="34" spans="1:11" x14ac:dyDescent="0.25">
      <c r="A34" s="14">
        <v>29</v>
      </c>
      <c r="B34" s="14" t="s">
        <v>256</v>
      </c>
      <c r="C34" s="14" t="s">
        <v>207</v>
      </c>
      <c r="D34" s="14" t="s">
        <v>149</v>
      </c>
      <c r="E34" s="15">
        <v>61</v>
      </c>
      <c r="F34" s="15" t="s">
        <v>214</v>
      </c>
      <c r="G34" s="17" t="s">
        <v>292</v>
      </c>
      <c r="H34" s="14" t="s">
        <v>317</v>
      </c>
      <c r="I34" s="20">
        <v>44642</v>
      </c>
      <c r="J34" s="14">
        <v>19500</v>
      </c>
      <c r="K34" s="16">
        <v>0.09</v>
      </c>
    </row>
    <row r="35" spans="1:11" x14ac:dyDescent="0.25">
      <c r="A35" s="14">
        <v>30</v>
      </c>
      <c r="B35" s="14" t="s">
        <v>257</v>
      </c>
      <c r="C35" s="14" t="s">
        <v>258</v>
      </c>
      <c r="D35" s="14" t="s">
        <v>202</v>
      </c>
      <c r="E35" s="15">
        <v>38</v>
      </c>
      <c r="F35" s="15" t="s">
        <v>213</v>
      </c>
      <c r="G35" s="17" t="s">
        <v>293</v>
      </c>
      <c r="H35" s="14" t="s">
        <v>318</v>
      </c>
      <c r="I35" s="20">
        <v>44695</v>
      </c>
      <c r="J35" s="14">
        <v>14200</v>
      </c>
      <c r="K35" s="16">
        <v>7.0000000000000007E-2</v>
      </c>
    </row>
    <row r="36" spans="1:11" x14ac:dyDescent="0.25">
      <c r="A36" s="14">
        <v>31</v>
      </c>
      <c r="B36" s="14" t="s">
        <v>259</v>
      </c>
      <c r="C36" s="14" t="s">
        <v>199</v>
      </c>
      <c r="D36" s="14" t="s">
        <v>160</v>
      </c>
      <c r="E36" s="15">
        <v>55</v>
      </c>
      <c r="F36" s="15" t="s">
        <v>214</v>
      </c>
      <c r="G36" s="17" t="s">
        <v>294</v>
      </c>
      <c r="H36" s="14" t="s">
        <v>319</v>
      </c>
      <c r="I36" s="20">
        <v>44865</v>
      </c>
      <c r="J36" s="14">
        <v>14700</v>
      </c>
      <c r="K36" s="16">
        <v>0.01</v>
      </c>
    </row>
    <row r="37" spans="1:11" x14ac:dyDescent="0.25">
      <c r="A37" s="14">
        <v>32</v>
      </c>
      <c r="B37" s="14" t="s">
        <v>260</v>
      </c>
      <c r="C37" s="14" t="s">
        <v>170</v>
      </c>
      <c r="D37" s="14" t="s">
        <v>167</v>
      </c>
      <c r="E37" s="15">
        <v>27</v>
      </c>
      <c r="F37" s="15" t="s">
        <v>213</v>
      </c>
      <c r="G37" s="17" t="s">
        <v>295</v>
      </c>
      <c r="H37" s="14" t="s">
        <v>320</v>
      </c>
      <c r="I37" s="20">
        <v>44740</v>
      </c>
      <c r="J37" s="14">
        <v>12000</v>
      </c>
      <c r="K37" s="16">
        <v>0.06</v>
      </c>
    </row>
    <row r="38" spans="1:11" x14ac:dyDescent="0.25">
      <c r="A38" s="14">
        <v>33</v>
      </c>
      <c r="B38" s="14" t="s">
        <v>261</v>
      </c>
      <c r="C38" s="14" t="s">
        <v>151</v>
      </c>
      <c r="D38" s="14" t="s">
        <v>146</v>
      </c>
      <c r="E38" s="15">
        <v>41</v>
      </c>
      <c r="F38" s="15" t="s">
        <v>213</v>
      </c>
      <c r="G38" s="17" t="s">
        <v>296</v>
      </c>
      <c r="H38" s="14" t="s">
        <v>321</v>
      </c>
      <c r="I38" s="20">
        <v>44823</v>
      </c>
      <c r="J38" s="14">
        <v>17300</v>
      </c>
      <c r="K38" s="16">
        <v>0.04</v>
      </c>
    </row>
    <row r="39" spans="1:11" x14ac:dyDescent="0.25">
      <c r="A39" s="14">
        <v>34</v>
      </c>
      <c r="B39" s="14" t="s">
        <v>262</v>
      </c>
      <c r="C39" s="14" t="s">
        <v>159</v>
      </c>
      <c r="D39" s="14" t="s">
        <v>155</v>
      </c>
      <c r="E39" s="15">
        <v>52</v>
      </c>
      <c r="F39" s="15" t="s">
        <v>214</v>
      </c>
      <c r="G39" s="17" t="s">
        <v>297</v>
      </c>
      <c r="H39" s="14" t="s">
        <v>322</v>
      </c>
      <c r="I39" s="20">
        <v>44594</v>
      </c>
      <c r="J39" s="14">
        <v>16800</v>
      </c>
      <c r="K39" s="16">
        <v>0.03</v>
      </c>
    </row>
    <row r="40" spans="1:11" x14ac:dyDescent="0.25">
      <c r="A40" s="14">
        <v>35</v>
      </c>
      <c r="B40" s="14" t="s">
        <v>263</v>
      </c>
      <c r="C40" s="14" t="s">
        <v>264</v>
      </c>
      <c r="D40" s="14" t="s">
        <v>152</v>
      </c>
      <c r="E40" s="15">
        <v>49</v>
      </c>
      <c r="F40" s="15" t="s">
        <v>213</v>
      </c>
      <c r="G40" s="17" t="s">
        <v>298</v>
      </c>
      <c r="H40" s="14" t="s">
        <v>323</v>
      </c>
      <c r="I40" s="20">
        <v>44662</v>
      </c>
      <c r="J40" s="14">
        <v>17200</v>
      </c>
      <c r="K40" s="16">
        <v>0.09</v>
      </c>
    </row>
    <row r="41" spans="1:11" x14ac:dyDescent="0.25">
      <c r="A41" s="14">
        <v>36</v>
      </c>
      <c r="B41" s="14" t="s">
        <v>265</v>
      </c>
      <c r="C41" s="14" t="s">
        <v>266</v>
      </c>
      <c r="D41" s="14" t="s">
        <v>267</v>
      </c>
      <c r="E41" s="15">
        <v>31</v>
      </c>
      <c r="F41" s="15" t="s">
        <v>214</v>
      </c>
      <c r="G41" s="17" t="s">
        <v>299</v>
      </c>
      <c r="H41" s="14" t="s">
        <v>324</v>
      </c>
      <c r="I41" s="20">
        <v>44919</v>
      </c>
      <c r="J41" s="14">
        <v>19400</v>
      </c>
      <c r="K41" s="16">
        <v>0.05</v>
      </c>
    </row>
    <row r="42" spans="1:11" x14ac:dyDescent="0.25">
      <c r="A42" s="14">
        <v>37</v>
      </c>
      <c r="B42" s="14" t="s">
        <v>268</v>
      </c>
      <c r="C42" s="14" t="s">
        <v>204</v>
      </c>
      <c r="D42" s="14" t="s">
        <v>269</v>
      </c>
      <c r="E42" s="15">
        <v>63</v>
      </c>
      <c r="F42" s="15" t="s">
        <v>213</v>
      </c>
      <c r="G42" s="17" t="s">
        <v>300</v>
      </c>
      <c r="H42" s="14" t="s">
        <v>325</v>
      </c>
      <c r="I42" s="20">
        <v>44769</v>
      </c>
      <c r="J42" s="14">
        <v>18200</v>
      </c>
      <c r="K42" s="16">
        <v>0.08</v>
      </c>
    </row>
    <row r="43" spans="1:11" x14ac:dyDescent="0.25">
      <c r="A43" s="14">
        <v>38</v>
      </c>
      <c r="B43" s="14" t="s">
        <v>270</v>
      </c>
      <c r="C43" s="14" t="s">
        <v>271</v>
      </c>
      <c r="D43" s="14" t="s">
        <v>236</v>
      </c>
      <c r="E43" s="15">
        <v>29</v>
      </c>
      <c r="F43" s="15" t="s">
        <v>214</v>
      </c>
      <c r="G43" s="17" t="s">
        <v>301</v>
      </c>
      <c r="H43" s="14" t="s">
        <v>326</v>
      </c>
      <c r="I43" s="20">
        <v>44570</v>
      </c>
      <c r="J43" s="14">
        <v>18600</v>
      </c>
      <c r="K43" s="16">
        <v>7.0000000000000007E-2</v>
      </c>
    </row>
    <row r="44" spans="1:11" x14ac:dyDescent="0.25">
      <c r="A44" s="14">
        <v>39</v>
      </c>
      <c r="B44" s="14" t="s">
        <v>272</v>
      </c>
      <c r="C44" s="14" t="s">
        <v>273</v>
      </c>
      <c r="D44" s="14" t="s">
        <v>162</v>
      </c>
      <c r="E44" s="15">
        <v>43</v>
      </c>
      <c r="F44" s="15" t="s">
        <v>213</v>
      </c>
      <c r="G44" s="17" t="s">
        <v>302</v>
      </c>
      <c r="H44" s="14" t="s">
        <v>327</v>
      </c>
      <c r="I44" s="20">
        <v>44706</v>
      </c>
      <c r="J44" s="14">
        <v>15700</v>
      </c>
      <c r="K44" s="16">
        <v>0.02</v>
      </c>
    </row>
    <row r="45" spans="1:11" x14ac:dyDescent="0.25">
      <c r="A45" s="14">
        <v>40</v>
      </c>
      <c r="B45" s="14" t="s">
        <v>233</v>
      </c>
      <c r="C45" s="14" t="s">
        <v>274</v>
      </c>
      <c r="D45" s="14" t="s">
        <v>200</v>
      </c>
      <c r="E45" s="15">
        <v>36</v>
      </c>
      <c r="F45" s="15" t="s">
        <v>214</v>
      </c>
      <c r="G45" s="17" t="s">
        <v>303</v>
      </c>
      <c r="H45" s="14" t="s">
        <v>328</v>
      </c>
      <c r="I45" s="20">
        <v>44816</v>
      </c>
      <c r="J45" s="14">
        <v>12500</v>
      </c>
      <c r="K45" s="16">
        <v>0.03</v>
      </c>
    </row>
    <row r="46" spans="1:11" x14ac:dyDescent="0.25">
      <c r="A46" s="14">
        <v>41</v>
      </c>
      <c r="B46" s="14" t="s">
        <v>275</v>
      </c>
      <c r="C46" s="14" t="s">
        <v>157</v>
      </c>
      <c r="D46" s="14" t="s">
        <v>210</v>
      </c>
      <c r="E46" s="15">
        <v>50</v>
      </c>
      <c r="F46" s="15" t="s">
        <v>213</v>
      </c>
      <c r="G46" s="17" t="s">
        <v>304</v>
      </c>
      <c r="H46" s="14" t="s">
        <v>329</v>
      </c>
      <c r="I46" s="20">
        <v>44579</v>
      </c>
      <c r="J46" s="14">
        <v>11200</v>
      </c>
      <c r="K46" s="16">
        <v>0.1</v>
      </c>
    </row>
    <row r="47" spans="1:11" x14ac:dyDescent="0.25">
      <c r="A47" s="14">
        <v>42</v>
      </c>
      <c r="B47" s="14" t="s">
        <v>276</v>
      </c>
      <c r="C47" s="14" t="s">
        <v>164</v>
      </c>
      <c r="D47" s="14" t="s">
        <v>155</v>
      </c>
      <c r="E47" s="15">
        <v>24</v>
      </c>
      <c r="F47" s="15" t="s">
        <v>214</v>
      </c>
      <c r="G47" s="17" t="s">
        <v>305</v>
      </c>
      <c r="H47" s="14" t="s">
        <v>330</v>
      </c>
      <c r="I47" s="20">
        <v>44872</v>
      </c>
      <c r="J47" s="14">
        <v>19800</v>
      </c>
      <c r="K47" s="16">
        <v>0.06</v>
      </c>
    </row>
    <row r="48" spans="1:11" x14ac:dyDescent="0.25">
      <c r="A48" s="14">
        <v>43</v>
      </c>
      <c r="B48" s="14" t="s">
        <v>277</v>
      </c>
      <c r="C48" s="14" t="s">
        <v>170</v>
      </c>
      <c r="D48" s="14" t="s">
        <v>278</v>
      </c>
      <c r="E48" s="15">
        <v>58</v>
      </c>
      <c r="F48" s="15" t="s">
        <v>213</v>
      </c>
      <c r="G48" s="17" t="s">
        <v>306</v>
      </c>
      <c r="H48" s="14" t="s">
        <v>331</v>
      </c>
      <c r="I48" s="20">
        <v>44650</v>
      </c>
      <c r="J48" s="14">
        <v>10900</v>
      </c>
      <c r="K48" s="16">
        <v>0.09</v>
      </c>
    </row>
    <row r="49" spans="1:11" x14ac:dyDescent="0.25">
      <c r="A49" s="14">
        <v>44</v>
      </c>
      <c r="B49" s="14" t="s">
        <v>279</v>
      </c>
      <c r="C49" s="14" t="s">
        <v>226</v>
      </c>
      <c r="D49" s="14" t="s">
        <v>210</v>
      </c>
      <c r="E49" s="15">
        <v>46</v>
      </c>
      <c r="F49" s="15" t="s">
        <v>213</v>
      </c>
      <c r="G49" s="17" t="s">
        <v>307</v>
      </c>
      <c r="H49" s="14" t="s">
        <v>332</v>
      </c>
      <c r="I49" s="20">
        <v>44725</v>
      </c>
      <c r="J49" s="14">
        <v>12800</v>
      </c>
      <c r="K49" s="16">
        <v>0.01</v>
      </c>
    </row>
    <row r="50" spans="1:11" x14ac:dyDescent="0.25">
      <c r="A50" s="14">
        <v>45</v>
      </c>
      <c r="B50" s="14" t="s">
        <v>280</v>
      </c>
      <c r="C50" s="14" t="s">
        <v>281</v>
      </c>
      <c r="D50" s="14" t="s">
        <v>267</v>
      </c>
      <c r="E50" s="15">
        <v>22</v>
      </c>
      <c r="F50" s="15" t="s">
        <v>214</v>
      </c>
      <c r="G50" s="17" t="s">
        <v>308</v>
      </c>
      <c r="H50" s="14" t="s">
        <v>333</v>
      </c>
      <c r="I50" s="20">
        <v>44781</v>
      </c>
      <c r="J50" s="14">
        <v>13200</v>
      </c>
      <c r="K50" s="16">
        <v>0.1</v>
      </c>
    </row>
    <row r="51" spans="1:11" x14ac:dyDescent="0.25">
      <c r="A51" s="14">
        <v>46</v>
      </c>
      <c r="B51" s="14" t="s">
        <v>282</v>
      </c>
      <c r="C51" s="14" t="s">
        <v>207</v>
      </c>
      <c r="D51" s="14" t="s">
        <v>160</v>
      </c>
      <c r="E51" s="15">
        <v>60</v>
      </c>
      <c r="F51" s="15" t="s">
        <v>214</v>
      </c>
      <c r="G51" s="17" t="s">
        <v>309</v>
      </c>
      <c r="H51" s="14" t="s">
        <v>334</v>
      </c>
      <c r="I51" s="20">
        <v>44917</v>
      </c>
      <c r="J51" s="14">
        <v>14800</v>
      </c>
      <c r="K51" s="16">
        <v>0.05</v>
      </c>
    </row>
    <row r="52" spans="1:11" x14ac:dyDescent="0.25">
      <c r="A52" s="14">
        <v>47</v>
      </c>
      <c r="B52" s="14" t="s">
        <v>153</v>
      </c>
      <c r="C52" s="14" t="s">
        <v>283</v>
      </c>
      <c r="D52" s="14" t="s">
        <v>244</v>
      </c>
      <c r="E52" s="15">
        <v>33</v>
      </c>
      <c r="F52" s="15" t="s">
        <v>214</v>
      </c>
      <c r="G52" s="17" t="s">
        <v>310</v>
      </c>
      <c r="H52" s="14" t="s">
        <v>335</v>
      </c>
      <c r="I52" s="20">
        <v>44621</v>
      </c>
      <c r="J52" s="14">
        <v>16400</v>
      </c>
      <c r="K52" s="16">
        <v>0.08</v>
      </c>
    </row>
    <row r="53" spans="1:11" x14ac:dyDescent="0.25">
      <c r="A53" s="14">
        <v>48</v>
      </c>
      <c r="B53" s="14" t="s">
        <v>284</v>
      </c>
      <c r="C53" s="14" t="s">
        <v>208</v>
      </c>
      <c r="D53" s="14" t="s">
        <v>152</v>
      </c>
      <c r="E53" s="15">
        <v>53</v>
      </c>
      <c r="F53" s="15" t="s">
        <v>213</v>
      </c>
      <c r="G53" s="17" t="s">
        <v>311</v>
      </c>
      <c r="H53" s="14" t="s">
        <v>336</v>
      </c>
      <c r="I53" s="20">
        <v>44761</v>
      </c>
      <c r="J53" s="14">
        <v>15900</v>
      </c>
      <c r="K53" s="16">
        <v>0.02</v>
      </c>
    </row>
    <row r="54" spans="1:11" x14ac:dyDescent="0.25">
      <c r="A54" s="14">
        <v>49</v>
      </c>
      <c r="B54" s="14" t="s">
        <v>285</v>
      </c>
      <c r="C54" s="14" t="s">
        <v>229</v>
      </c>
      <c r="D54" s="14" t="s">
        <v>149</v>
      </c>
      <c r="E54" s="15">
        <v>28</v>
      </c>
      <c r="F54" s="15" t="s">
        <v>214</v>
      </c>
      <c r="G54" s="17" t="s">
        <v>312</v>
      </c>
      <c r="H54" s="14" t="s">
        <v>337</v>
      </c>
      <c r="I54" s="20">
        <v>44844</v>
      </c>
      <c r="J54" s="14">
        <v>15100</v>
      </c>
      <c r="K54" s="16">
        <v>0.04</v>
      </c>
    </row>
    <row r="55" spans="1:11" x14ac:dyDescent="0.25">
      <c r="A55" s="14">
        <v>50</v>
      </c>
      <c r="B55" s="14" t="s">
        <v>286</v>
      </c>
      <c r="C55" s="14" t="s">
        <v>287</v>
      </c>
      <c r="D55" s="14" t="s">
        <v>288</v>
      </c>
      <c r="E55" s="15">
        <v>42</v>
      </c>
      <c r="F55" s="15" t="s">
        <v>213</v>
      </c>
      <c r="G55" s="17" t="s">
        <v>313</v>
      </c>
      <c r="H55" s="14" t="s">
        <v>338</v>
      </c>
      <c r="I55" s="20">
        <v>44900</v>
      </c>
      <c r="J55" s="14">
        <v>12400</v>
      </c>
      <c r="K55" s="16">
        <v>0.06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"/>
  <sheetViews>
    <sheetView workbookViewId="0"/>
  </sheetViews>
  <sheetFormatPr defaultRowHeight="15" x14ac:dyDescent="0.25"/>
  <sheetData>
    <row r="5" spans="1:10" x14ac:dyDescent="0.25">
      <c r="A5" s="4" t="s">
        <v>57</v>
      </c>
      <c r="B5" s="2">
        <v>0</v>
      </c>
      <c r="C5" s="2">
        <v>2</v>
      </c>
      <c r="D5" s="2"/>
      <c r="E5" s="2"/>
      <c r="F5" s="2"/>
      <c r="G5" s="2"/>
      <c r="H5" s="2"/>
      <c r="I5" s="2"/>
      <c r="J5" s="2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1" width="3" bestFit="1" customWidth="1"/>
    <col min="2" max="2" width="34.7109375" bestFit="1" customWidth="1"/>
    <col min="3" max="3" width="11.140625" bestFit="1" customWidth="1"/>
    <col min="4" max="4" width="10" bestFit="1" customWidth="1"/>
    <col min="5" max="5" width="17.42578125" customWidth="1"/>
    <col min="6" max="6" width="15.42578125" bestFit="1" customWidth="1"/>
    <col min="7" max="7" width="12.140625" bestFit="1" customWidth="1"/>
  </cols>
  <sheetData>
    <row r="1" spans="1:7" ht="30" x14ac:dyDescent="0.25">
      <c r="A1" s="23"/>
      <c r="B1" s="24" t="s">
        <v>32</v>
      </c>
      <c r="C1" s="24" t="s">
        <v>58</v>
      </c>
      <c r="D1" s="24" t="s">
        <v>363</v>
      </c>
      <c r="E1" s="25" t="s">
        <v>364</v>
      </c>
      <c r="F1" s="26" t="s">
        <v>365</v>
      </c>
      <c r="G1" s="24" t="s">
        <v>366</v>
      </c>
    </row>
    <row r="2" spans="1:7" x14ac:dyDescent="0.25">
      <c r="A2" s="1">
        <v>1</v>
      </c>
      <c r="B2" s="1" t="s">
        <v>339</v>
      </c>
      <c r="C2" s="1" t="s">
        <v>359</v>
      </c>
      <c r="D2" s="1">
        <v>550</v>
      </c>
      <c r="E2" s="1">
        <v>100</v>
      </c>
      <c r="F2" s="1">
        <f>IF(E2&gt;160,1.2,1)</f>
        <v>1</v>
      </c>
      <c r="G2" s="1">
        <f>D2*E2*F2</f>
        <v>55000</v>
      </c>
    </row>
    <row r="3" spans="1:7" x14ac:dyDescent="0.25">
      <c r="A3" s="1">
        <v>2</v>
      </c>
      <c r="B3" s="1" t="s">
        <v>340</v>
      </c>
      <c r="C3" s="1" t="s">
        <v>360</v>
      </c>
      <c r="D3" s="1">
        <v>400</v>
      </c>
      <c r="E3" s="1">
        <v>150</v>
      </c>
      <c r="F3" s="1"/>
      <c r="G3" s="1"/>
    </row>
    <row r="4" spans="1:7" x14ac:dyDescent="0.25">
      <c r="A4" s="1">
        <v>3</v>
      </c>
      <c r="B4" s="1" t="s">
        <v>341</v>
      </c>
      <c r="C4" s="1" t="s">
        <v>361</v>
      </c>
      <c r="D4" s="1">
        <v>350</v>
      </c>
      <c r="E4" s="1">
        <v>120</v>
      </c>
      <c r="F4" s="1"/>
      <c r="G4" s="1"/>
    </row>
    <row r="5" spans="1:7" x14ac:dyDescent="0.25">
      <c r="A5" s="1">
        <v>4</v>
      </c>
      <c r="B5" s="1" t="s">
        <v>342</v>
      </c>
      <c r="C5" s="1" t="s">
        <v>362</v>
      </c>
      <c r="D5" s="1">
        <v>350</v>
      </c>
      <c r="E5" s="1">
        <v>140</v>
      </c>
      <c r="F5" s="1"/>
      <c r="G5" s="1"/>
    </row>
    <row r="6" spans="1:7" x14ac:dyDescent="0.25">
      <c r="A6" s="1">
        <v>5</v>
      </c>
      <c r="B6" s="1" t="s">
        <v>343</v>
      </c>
      <c r="C6" s="1" t="s">
        <v>362</v>
      </c>
      <c r="D6" s="1">
        <v>350</v>
      </c>
      <c r="E6" s="1">
        <v>170</v>
      </c>
      <c r="F6" s="1"/>
      <c r="G6" s="1"/>
    </row>
    <row r="7" spans="1:7" x14ac:dyDescent="0.25">
      <c r="A7" s="1">
        <v>6</v>
      </c>
      <c r="B7" s="1" t="s">
        <v>344</v>
      </c>
      <c r="C7" s="1" t="s">
        <v>361</v>
      </c>
      <c r="D7" s="1">
        <v>350</v>
      </c>
      <c r="E7" s="1">
        <v>190</v>
      </c>
      <c r="F7" s="1"/>
      <c r="G7" s="1"/>
    </row>
    <row r="8" spans="1:7" x14ac:dyDescent="0.25">
      <c r="A8" s="1">
        <v>7</v>
      </c>
      <c r="B8" s="1" t="s">
        <v>345</v>
      </c>
      <c r="C8" s="1" t="s">
        <v>359</v>
      </c>
      <c r="D8" s="1">
        <v>550</v>
      </c>
      <c r="E8" s="1">
        <v>110</v>
      </c>
      <c r="F8" s="1"/>
      <c r="G8" s="1"/>
    </row>
    <row r="9" spans="1:7" x14ac:dyDescent="0.25">
      <c r="A9" s="1">
        <v>8</v>
      </c>
      <c r="B9" s="1" t="s">
        <v>346</v>
      </c>
      <c r="C9" s="1" t="s">
        <v>362</v>
      </c>
      <c r="D9" s="1">
        <v>350</v>
      </c>
      <c r="E9" s="1">
        <v>180</v>
      </c>
      <c r="F9" s="1"/>
      <c r="G9" s="1"/>
    </row>
    <row r="10" spans="1:7" x14ac:dyDescent="0.25">
      <c r="A10" s="1">
        <v>9</v>
      </c>
      <c r="B10" s="1" t="s">
        <v>347</v>
      </c>
      <c r="C10" s="1" t="s">
        <v>361</v>
      </c>
      <c r="D10" s="1">
        <v>350</v>
      </c>
      <c r="E10" s="1">
        <v>130</v>
      </c>
      <c r="F10" s="1"/>
      <c r="G10" s="1"/>
    </row>
    <row r="11" spans="1:7" x14ac:dyDescent="0.25">
      <c r="A11" s="1">
        <v>10</v>
      </c>
      <c r="B11" s="1" t="s">
        <v>348</v>
      </c>
      <c r="C11" s="1" t="s">
        <v>359</v>
      </c>
      <c r="D11" s="1">
        <v>550</v>
      </c>
      <c r="E11" s="1">
        <v>160</v>
      </c>
      <c r="F11" s="1"/>
      <c r="G11" s="1"/>
    </row>
    <row r="12" spans="1:7" x14ac:dyDescent="0.25">
      <c r="A12" s="1">
        <v>11</v>
      </c>
      <c r="B12" s="1" t="s">
        <v>349</v>
      </c>
      <c r="C12" s="1" t="s">
        <v>362</v>
      </c>
      <c r="D12" s="1">
        <v>350</v>
      </c>
      <c r="E12" s="1">
        <v>200</v>
      </c>
      <c r="F12" s="1"/>
      <c r="G12" s="1"/>
    </row>
    <row r="13" spans="1:7" x14ac:dyDescent="0.25">
      <c r="A13" s="1">
        <v>12</v>
      </c>
      <c r="B13" s="1" t="s">
        <v>350</v>
      </c>
      <c r="C13" s="1" t="s">
        <v>362</v>
      </c>
      <c r="D13" s="1">
        <v>350</v>
      </c>
      <c r="E13" s="1">
        <v>170</v>
      </c>
      <c r="F13" s="1"/>
      <c r="G13" s="1"/>
    </row>
    <row r="14" spans="1:7" x14ac:dyDescent="0.25">
      <c r="A14" s="1">
        <v>13</v>
      </c>
      <c r="B14" s="1" t="s">
        <v>351</v>
      </c>
      <c r="C14" s="1" t="s">
        <v>361</v>
      </c>
      <c r="D14" s="1">
        <v>350</v>
      </c>
      <c r="E14" s="1">
        <v>180</v>
      </c>
      <c r="F14" s="1"/>
      <c r="G14" s="1"/>
    </row>
    <row r="15" spans="1:7" x14ac:dyDescent="0.25">
      <c r="A15" s="1">
        <v>14</v>
      </c>
      <c r="B15" s="1" t="s">
        <v>352</v>
      </c>
      <c r="C15" s="1" t="s">
        <v>359</v>
      </c>
      <c r="D15" s="1">
        <v>550</v>
      </c>
      <c r="E15" s="1">
        <v>150</v>
      </c>
      <c r="F15" s="1"/>
      <c r="G15" s="1"/>
    </row>
    <row r="16" spans="1:7" x14ac:dyDescent="0.25">
      <c r="A16" s="1">
        <v>15</v>
      </c>
      <c r="B16" s="1" t="s">
        <v>353</v>
      </c>
      <c r="C16" s="1" t="s">
        <v>362</v>
      </c>
      <c r="D16" s="1">
        <v>350</v>
      </c>
      <c r="E16" s="1">
        <v>190</v>
      </c>
      <c r="F16" s="1"/>
      <c r="G16" s="1"/>
    </row>
    <row r="17" spans="1:7" x14ac:dyDescent="0.25">
      <c r="A17" s="1">
        <v>16</v>
      </c>
      <c r="B17" s="1" t="s">
        <v>354</v>
      </c>
      <c r="C17" s="1" t="s">
        <v>359</v>
      </c>
      <c r="D17" s="1">
        <v>550</v>
      </c>
      <c r="E17" s="1">
        <v>120</v>
      </c>
      <c r="F17" s="1"/>
      <c r="G17" s="1"/>
    </row>
    <row r="18" spans="1:7" x14ac:dyDescent="0.25">
      <c r="A18" s="1">
        <v>17</v>
      </c>
      <c r="B18" s="1" t="s">
        <v>355</v>
      </c>
      <c r="C18" s="1" t="s">
        <v>362</v>
      </c>
      <c r="D18" s="1">
        <v>350</v>
      </c>
      <c r="E18" s="1">
        <v>140</v>
      </c>
      <c r="F18" s="1"/>
      <c r="G18" s="1"/>
    </row>
    <row r="19" spans="1:7" x14ac:dyDescent="0.25">
      <c r="A19" s="1">
        <v>18</v>
      </c>
      <c r="B19" s="1" t="s">
        <v>356</v>
      </c>
      <c r="C19" s="1" t="s">
        <v>361</v>
      </c>
      <c r="D19" s="1">
        <v>350</v>
      </c>
      <c r="E19" s="1">
        <v>110</v>
      </c>
      <c r="F19" s="1"/>
      <c r="G19" s="1"/>
    </row>
    <row r="20" spans="1:7" x14ac:dyDescent="0.25">
      <c r="A20" s="1">
        <v>19</v>
      </c>
      <c r="B20" s="1" t="s">
        <v>357</v>
      </c>
      <c r="C20" s="1" t="s">
        <v>359</v>
      </c>
      <c r="D20" s="1">
        <v>550</v>
      </c>
      <c r="E20" s="1">
        <v>130</v>
      </c>
      <c r="F20" s="1"/>
      <c r="G20" s="1"/>
    </row>
    <row r="21" spans="1:7" x14ac:dyDescent="0.25">
      <c r="A21" s="1">
        <v>20</v>
      </c>
      <c r="B21" s="1" t="s">
        <v>358</v>
      </c>
      <c r="C21" s="1" t="s">
        <v>361</v>
      </c>
      <c r="D21" s="1">
        <v>350</v>
      </c>
      <c r="E21" s="1">
        <v>160</v>
      </c>
      <c r="F21" s="1"/>
      <c r="G21" s="1"/>
    </row>
    <row r="22" spans="1:7" x14ac:dyDescent="0.25">
      <c r="F22" s="21" t="s">
        <v>31</v>
      </c>
      <c r="G22" s="1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RowHeight="15" x14ac:dyDescent="0.25"/>
  <cols>
    <col min="1" max="1" width="3" bestFit="1" customWidth="1"/>
    <col min="2" max="2" width="35.85546875" bestFit="1" customWidth="1"/>
    <col min="3" max="7" width="12.42578125" customWidth="1"/>
  </cols>
  <sheetData>
    <row r="1" spans="1:7" ht="15.75" thickBot="1" x14ac:dyDescent="0.3">
      <c r="A1" s="1"/>
      <c r="B1" s="73" t="s">
        <v>367</v>
      </c>
      <c r="C1" s="73"/>
      <c r="D1" s="73"/>
      <c r="E1" s="74"/>
      <c r="F1" s="74"/>
      <c r="G1" s="74"/>
    </row>
    <row r="2" spans="1:7" ht="15.75" thickBot="1" x14ac:dyDescent="0.3">
      <c r="A2" s="59"/>
      <c r="B2" s="75" t="s">
        <v>368</v>
      </c>
      <c r="C2" s="76"/>
      <c r="D2" s="61">
        <v>12</v>
      </c>
      <c r="E2" s="60"/>
      <c r="F2" s="1"/>
      <c r="G2" s="1"/>
    </row>
    <row r="3" spans="1:7" x14ac:dyDescent="0.25">
      <c r="A3" s="77"/>
      <c r="B3" s="78" t="s">
        <v>124</v>
      </c>
      <c r="C3" s="80" t="s">
        <v>369</v>
      </c>
      <c r="D3" s="80"/>
      <c r="E3" s="81"/>
      <c r="F3" s="82" t="s">
        <v>2</v>
      </c>
      <c r="G3" s="77" t="s">
        <v>370</v>
      </c>
    </row>
    <row r="4" spans="1:7" x14ac:dyDescent="0.25">
      <c r="A4" s="77"/>
      <c r="B4" s="79"/>
      <c r="C4" s="24" t="s">
        <v>371</v>
      </c>
      <c r="D4" s="57" t="s">
        <v>84</v>
      </c>
      <c r="E4" s="58" t="s">
        <v>88</v>
      </c>
      <c r="F4" s="82"/>
      <c r="G4" s="77"/>
    </row>
    <row r="5" spans="1:7" x14ac:dyDescent="0.25">
      <c r="A5" s="1">
        <v>1</v>
      </c>
      <c r="B5" s="1" t="s">
        <v>372</v>
      </c>
      <c r="C5" s="1">
        <v>3</v>
      </c>
      <c r="D5" s="1">
        <v>5</v>
      </c>
      <c r="E5" s="1">
        <v>4</v>
      </c>
      <c r="F5" s="1">
        <f>C5+D5+E5</f>
        <v>12</v>
      </c>
      <c r="G5" s="1" t="str">
        <f>IF(F5&gt;=$D$2,"Зачислен","Не зачислен")</f>
        <v>Зачислен</v>
      </c>
    </row>
    <row r="6" spans="1:7" x14ac:dyDescent="0.25">
      <c r="A6" s="1">
        <v>2</v>
      </c>
      <c r="B6" s="1" t="s">
        <v>373</v>
      </c>
      <c r="C6" s="1">
        <v>4</v>
      </c>
      <c r="D6" s="1">
        <v>4</v>
      </c>
      <c r="E6" s="1">
        <v>5</v>
      </c>
      <c r="F6" s="1"/>
      <c r="G6" s="1"/>
    </row>
    <row r="7" spans="1:7" x14ac:dyDescent="0.25">
      <c r="A7" s="1">
        <v>3</v>
      </c>
      <c r="B7" s="1" t="s">
        <v>374</v>
      </c>
      <c r="C7" s="1">
        <v>3</v>
      </c>
      <c r="D7" s="1">
        <v>4</v>
      </c>
      <c r="E7" s="1">
        <v>5</v>
      </c>
      <c r="F7" s="1"/>
      <c r="G7" s="1"/>
    </row>
    <row r="8" spans="1:7" x14ac:dyDescent="0.25">
      <c r="A8" s="1">
        <v>4</v>
      </c>
      <c r="B8" s="1" t="s">
        <v>375</v>
      </c>
      <c r="C8" s="1">
        <v>5</v>
      </c>
      <c r="D8" s="1">
        <v>3</v>
      </c>
      <c r="E8" s="1">
        <v>4</v>
      </c>
      <c r="F8" s="1"/>
      <c r="G8" s="1"/>
    </row>
    <row r="9" spans="1:7" x14ac:dyDescent="0.25">
      <c r="A9" s="1">
        <v>5</v>
      </c>
      <c r="B9" s="1" t="s">
        <v>376</v>
      </c>
      <c r="C9" s="1">
        <v>4</v>
      </c>
      <c r="D9" s="1">
        <v>5</v>
      </c>
      <c r="E9" s="1">
        <v>4</v>
      </c>
      <c r="F9" s="1"/>
      <c r="G9" s="1"/>
    </row>
    <row r="10" spans="1:7" x14ac:dyDescent="0.25">
      <c r="A10" s="1">
        <v>6</v>
      </c>
      <c r="B10" s="1" t="s">
        <v>377</v>
      </c>
      <c r="C10" s="1">
        <v>4</v>
      </c>
      <c r="D10" s="1">
        <v>3</v>
      </c>
      <c r="E10" s="1">
        <v>3</v>
      </c>
      <c r="F10" s="1"/>
      <c r="G10" s="1"/>
    </row>
    <row r="11" spans="1:7" x14ac:dyDescent="0.25">
      <c r="A11" s="1">
        <v>7</v>
      </c>
      <c r="B11" s="1" t="s">
        <v>378</v>
      </c>
      <c r="C11" s="1">
        <v>3</v>
      </c>
      <c r="D11" s="1">
        <v>4</v>
      </c>
      <c r="E11" s="1">
        <v>4</v>
      </c>
      <c r="F11" s="1"/>
      <c r="G11" s="1"/>
    </row>
    <row r="12" spans="1:7" x14ac:dyDescent="0.25">
      <c r="A12" s="1">
        <v>8</v>
      </c>
      <c r="B12" s="1" t="s">
        <v>379</v>
      </c>
      <c r="C12" s="1">
        <v>4</v>
      </c>
      <c r="D12" s="1">
        <v>5</v>
      </c>
      <c r="E12" s="1">
        <v>3</v>
      </c>
      <c r="F12" s="1"/>
      <c r="G12" s="1"/>
    </row>
    <row r="13" spans="1:7" x14ac:dyDescent="0.25">
      <c r="A13" s="1">
        <v>9</v>
      </c>
      <c r="B13" s="1" t="s">
        <v>380</v>
      </c>
      <c r="C13" s="1">
        <v>5</v>
      </c>
      <c r="D13" s="1">
        <v>5</v>
      </c>
      <c r="E13" s="1">
        <v>5</v>
      </c>
      <c r="F13" s="1"/>
      <c r="G13" s="1"/>
    </row>
    <row r="14" spans="1:7" x14ac:dyDescent="0.25">
      <c r="A14" s="1">
        <v>10</v>
      </c>
      <c r="B14" s="1" t="s">
        <v>381</v>
      </c>
      <c r="C14" s="1">
        <v>3</v>
      </c>
      <c r="D14" s="1">
        <v>4</v>
      </c>
      <c r="E14" s="1">
        <v>3</v>
      </c>
      <c r="F14" s="1"/>
      <c r="G14" s="1"/>
    </row>
    <row r="15" spans="1:7" x14ac:dyDescent="0.25">
      <c r="A15" s="1">
        <v>11</v>
      </c>
      <c r="B15" s="1" t="s">
        <v>382</v>
      </c>
      <c r="C15" s="1">
        <v>4</v>
      </c>
      <c r="D15" s="1">
        <v>4</v>
      </c>
      <c r="E15" s="1">
        <v>3</v>
      </c>
      <c r="F15" s="1"/>
      <c r="G15" s="1"/>
    </row>
    <row r="16" spans="1:7" x14ac:dyDescent="0.25">
      <c r="A16" s="1">
        <v>12</v>
      </c>
      <c r="B16" s="1" t="s">
        <v>383</v>
      </c>
      <c r="C16" s="1">
        <v>5</v>
      </c>
      <c r="D16" s="1">
        <v>3</v>
      </c>
      <c r="E16" s="1">
        <v>4</v>
      </c>
      <c r="F16" s="1"/>
      <c r="G16" s="1"/>
    </row>
    <row r="17" spans="1:7" x14ac:dyDescent="0.25">
      <c r="A17" s="1">
        <v>13</v>
      </c>
      <c r="B17" s="1" t="s">
        <v>384</v>
      </c>
      <c r="C17" s="1">
        <v>3</v>
      </c>
      <c r="D17" s="1">
        <v>4</v>
      </c>
      <c r="E17" s="1">
        <v>4</v>
      </c>
      <c r="F17" s="1"/>
      <c r="G17" s="1"/>
    </row>
    <row r="18" spans="1:7" x14ac:dyDescent="0.25">
      <c r="A18" s="1">
        <v>14</v>
      </c>
      <c r="B18" s="1" t="s">
        <v>385</v>
      </c>
      <c r="C18" s="1">
        <v>4</v>
      </c>
      <c r="D18" s="1">
        <v>3</v>
      </c>
      <c r="E18" s="1">
        <v>3</v>
      </c>
      <c r="F18" s="1"/>
      <c r="G18" s="1"/>
    </row>
    <row r="19" spans="1:7" x14ac:dyDescent="0.25">
      <c r="A19" s="1">
        <v>15</v>
      </c>
      <c r="B19" s="1" t="s">
        <v>386</v>
      </c>
      <c r="C19" s="1">
        <v>4</v>
      </c>
      <c r="D19" s="1">
        <v>5</v>
      </c>
      <c r="E19" s="1">
        <v>5</v>
      </c>
      <c r="F19" s="1"/>
      <c r="G19" s="1"/>
    </row>
  </sheetData>
  <mergeCells count="7">
    <mergeCell ref="B1:G1"/>
    <mergeCell ref="B2:C2"/>
    <mergeCell ref="A3:A4"/>
    <mergeCell ref="B3:B4"/>
    <mergeCell ref="C3:E3"/>
    <mergeCell ref="F3:F4"/>
    <mergeCell ref="G3:G4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2" max="2" width="35.140625" bestFit="1" customWidth="1"/>
    <col min="5" max="5" width="14.28515625" customWidth="1"/>
    <col min="6" max="7" width="19" customWidth="1"/>
    <col min="10" max="10" width="18.28515625" bestFit="1" customWidth="1"/>
  </cols>
  <sheetData>
    <row r="1" spans="1:7" ht="30" x14ac:dyDescent="0.25">
      <c r="A1" s="62" t="s">
        <v>6</v>
      </c>
      <c r="B1" s="62" t="s">
        <v>32</v>
      </c>
      <c r="C1" s="62" t="s">
        <v>62</v>
      </c>
      <c r="D1" s="62" t="s">
        <v>474</v>
      </c>
      <c r="E1" s="63" t="s">
        <v>549</v>
      </c>
      <c r="F1" s="63" t="s">
        <v>550</v>
      </c>
      <c r="G1" s="63" t="s">
        <v>551</v>
      </c>
    </row>
    <row r="2" spans="1:7" x14ac:dyDescent="0.25">
      <c r="A2" s="1">
        <v>1</v>
      </c>
      <c r="B2" s="1" t="s">
        <v>419</v>
      </c>
      <c r="C2" s="1">
        <v>43700</v>
      </c>
      <c r="D2" s="1">
        <v>19</v>
      </c>
      <c r="E2" s="13">
        <v>0.82</v>
      </c>
      <c r="F2" s="1">
        <f>IF(OR(D2&gt;10,E2&gt;90%),C2*15%,0)</f>
        <v>6555</v>
      </c>
      <c r="G2" s="1">
        <f>IF(AND(D2&gt;10,E2&gt;90%),C2*15%,0)</f>
        <v>0</v>
      </c>
    </row>
    <row r="3" spans="1:7" x14ac:dyDescent="0.25">
      <c r="A3" s="1">
        <v>2</v>
      </c>
      <c r="B3" s="1" t="s">
        <v>506</v>
      </c>
      <c r="C3" s="1">
        <v>70500</v>
      </c>
      <c r="D3" s="1">
        <v>10</v>
      </c>
      <c r="E3" s="13">
        <v>0.97</v>
      </c>
      <c r="F3" s="1"/>
      <c r="G3" s="1"/>
    </row>
    <row r="4" spans="1:7" x14ac:dyDescent="0.25">
      <c r="A4" s="1">
        <v>3</v>
      </c>
      <c r="B4" s="1" t="s">
        <v>507</v>
      </c>
      <c r="C4" s="1">
        <v>76400</v>
      </c>
      <c r="D4" s="1">
        <v>14</v>
      </c>
      <c r="E4" s="13">
        <v>1.1299999999999999</v>
      </c>
      <c r="F4" s="1"/>
      <c r="G4" s="1"/>
    </row>
    <row r="5" spans="1:7" x14ac:dyDescent="0.25">
      <c r="A5" s="1">
        <v>4</v>
      </c>
      <c r="B5" s="1" t="s">
        <v>508</v>
      </c>
      <c r="C5" s="1">
        <v>62100</v>
      </c>
      <c r="D5" s="1">
        <v>23</v>
      </c>
      <c r="E5" s="13">
        <v>0.76</v>
      </c>
      <c r="F5" s="1"/>
      <c r="G5" s="1"/>
    </row>
    <row r="6" spans="1:7" x14ac:dyDescent="0.25">
      <c r="A6" s="1">
        <v>5</v>
      </c>
      <c r="B6" s="1" t="s">
        <v>509</v>
      </c>
      <c r="C6" s="1">
        <v>67900</v>
      </c>
      <c r="D6" s="1">
        <v>2</v>
      </c>
      <c r="E6" s="13">
        <v>1.04</v>
      </c>
      <c r="F6" s="1"/>
      <c r="G6" s="1"/>
    </row>
    <row r="7" spans="1:7" x14ac:dyDescent="0.25">
      <c r="A7" s="1">
        <v>6</v>
      </c>
      <c r="B7" s="1" t="s">
        <v>510</v>
      </c>
      <c r="C7" s="1">
        <v>88900</v>
      </c>
      <c r="D7" s="1">
        <v>7</v>
      </c>
      <c r="E7" s="13">
        <v>0.89</v>
      </c>
      <c r="F7" s="1"/>
      <c r="G7" s="1"/>
    </row>
    <row r="8" spans="1:7" x14ac:dyDescent="0.25">
      <c r="A8" s="1">
        <v>7</v>
      </c>
      <c r="B8" s="1" t="s">
        <v>511</v>
      </c>
      <c r="C8" s="1">
        <v>57400</v>
      </c>
      <c r="D8" s="1">
        <v>16</v>
      </c>
      <c r="E8" s="13">
        <v>0.71</v>
      </c>
      <c r="F8" s="1"/>
      <c r="G8" s="1"/>
    </row>
    <row r="9" spans="1:7" x14ac:dyDescent="0.25">
      <c r="A9" s="1">
        <v>8</v>
      </c>
      <c r="B9" s="1" t="s">
        <v>512</v>
      </c>
      <c r="C9" s="1">
        <v>43100</v>
      </c>
      <c r="D9" s="1">
        <v>9</v>
      </c>
      <c r="E9" s="13">
        <v>0.96</v>
      </c>
      <c r="F9" s="1"/>
      <c r="G9" s="1"/>
    </row>
    <row r="10" spans="1:7" x14ac:dyDescent="0.25">
      <c r="A10" s="1">
        <v>9</v>
      </c>
      <c r="B10" s="1" t="s">
        <v>485</v>
      </c>
      <c r="C10" s="1">
        <v>38700</v>
      </c>
      <c r="D10" s="1">
        <v>20</v>
      </c>
      <c r="E10" s="13">
        <v>1.18</v>
      </c>
      <c r="F10" s="1"/>
      <c r="G10" s="1"/>
    </row>
    <row r="11" spans="1:7" x14ac:dyDescent="0.25">
      <c r="A11" s="1">
        <v>10</v>
      </c>
      <c r="B11" s="1" t="s">
        <v>513</v>
      </c>
      <c r="C11" s="1">
        <v>35200</v>
      </c>
      <c r="D11" s="1">
        <v>4</v>
      </c>
      <c r="E11" s="13">
        <v>0.83</v>
      </c>
      <c r="F11" s="1"/>
      <c r="G11" s="1"/>
    </row>
    <row r="12" spans="1:7" x14ac:dyDescent="0.25">
      <c r="A12" s="1">
        <v>11</v>
      </c>
      <c r="B12" s="1" t="s">
        <v>514</v>
      </c>
      <c r="C12" s="1">
        <v>83400</v>
      </c>
      <c r="D12" s="1">
        <v>18</v>
      </c>
      <c r="E12" s="13">
        <v>1.0900000000000001</v>
      </c>
      <c r="F12" s="1"/>
      <c r="G12" s="1"/>
    </row>
    <row r="13" spans="1:7" x14ac:dyDescent="0.25">
      <c r="A13" s="1">
        <v>12</v>
      </c>
      <c r="B13" s="1" t="s">
        <v>515</v>
      </c>
      <c r="C13" s="1">
        <v>47700</v>
      </c>
      <c r="D13" s="1">
        <v>11</v>
      </c>
      <c r="E13" s="13">
        <v>0.75</v>
      </c>
      <c r="F13" s="1"/>
      <c r="G13" s="1"/>
    </row>
    <row r="14" spans="1:7" x14ac:dyDescent="0.25">
      <c r="A14" s="1">
        <v>13</v>
      </c>
      <c r="B14" s="1" t="s">
        <v>516</v>
      </c>
      <c r="C14" s="1">
        <v>81300</v>
      </c>
      <c r="D14" s="1">
        <v>25</v>
      </c>
      <c r="E14" s="13">
        <v>0.91</v>
      </c>
      <c r="F14" s="1"/>
      <c r="G14" s="1"/>
    </row>
    <row r="15" spans="1:7" x14ac:dyDescent="0.25">
      <c r="A15" s="1">
        <v>14</v>
      </c>
      <c r="B15" s="1" t="s">
        <v>517</v>
      </c>
      <c r="C15" s="1">
        <v>64800</v>
      </c>
      <c r="D15" s="1">
        <v>6</v>
      </c>
      <c r="E15" s="13">
        <v>1.06</v>
      </c>
      <c r="F15" s="1"/>
      <c r="G15" s="1"/>
    </row>
    <row r="16" spans="1:7" x14ac:dyDescent="0.25">
      <c r="A16" s="1">
        <v>15</v>
      </c>
      <c r="B16" s="1" t="s">
        <v>518</v>
      </c>
      <c r="C16" s="1">
        <v>79100</v>
      </c>
      <c r="D16" s="1">
        <v>13</v>
      </c>
      <c r="E16" s="13">
        <v>0.72</v>
      </c>
      <c r="F16" s="1"/>
      <c r="G16" s="1"/>
    </row>
    <row r="17" spans="1:11" x14ac:dyDescent="0.25">
      <c r="A17" s="1">
        <v>16</v>
      </c>
      <c r="B17" s="1" t="s">
        <v>519</v>
      </c>
      <c r="C17" s="1">
        <v>33700</v>
      </c>
      <c r="D17" s="1">
        <v>22</v>
      </c>
      <c r="E17" s="13">
        <v>0.99</v>
      </c>
      <c r="F17" s="1"/>
      <c r="G17" s="1"/>
      <c r="I17" s="1" t="s">
        <v>61</v>
      </c>
      <c r="J17" s="1" t="s">
        <v>600</v>
      </c>
      <c r="K17" s="1"/>
    </row>
    <row r="18" spans="1:11" x14ac:dyDescent="0.25">
      <c r="A18" s="1">
        <v>17</v>
      </c>
      <c r="B18" s="1" t="s">
        <v>520</v>
      </c>
      <c r="C18" s="1">
        <v>86400</v>
      </c>
      <c r="D18" s="1">
        <v>15</v>
      </c>
      <c r="E18" s="13">
        <v>1.23</v>
      </c>
      <c r="F18" s="1"/>
      <c r="G18" s="1"/>
      <c r="J18" s="1" t="s">
        <v>601</v>
      </c>
      <c r="K18" s="1"/>
    </row>
    <row r="19" spans="1:11" x14ac:dyDescent="0.25">
      <c r="A19" s="1">
        <v>18</v>
      </c>
      <c r="B19" s="1" t="s">
        <v>521</v>
      </c>
      <c r="C19" s="1">
        <v>37400</v>
      </c>
      <c r="D19" s="1">
        <v>1</v>
      </c>
      <c r="E19" s="13">
        <v>0.78</v>
      </c>
      <c r="F19" s="1"/>
      <c r="G19" s="1"/>
      <c r="J19" s="1" t="s">
        <v>602</v>
      </c>
      <c r="K19" s="1"/>
    </row>
    <row r="20" spans="1:11" x14ac:dyDescent="0.25">
      <c r="A20" s="1">
        <v>19</v>
      </c>
      <c r="B20" s="1" t="s">
        <v>522</v>
      </c>
      <c r="C20" s="1">
        <v>81300</v>
      </c>
      <c r="D20" s="1">
        <v>8</v>
      </c>
      <c r="E20" s="13">
        <v>0.85</v>
      </c>
      <c r="F20" s="1"/>
      <c r="G20" s="1"/>
    </row>
    <row r="21" spans="1:11" x14ac:dyDescent="0.25">
      <c r="A21" s="1">
        <v>20</v>
      </c>
      <c r="B21" s="1" t="s">
        <v>523</v>
      </c>
      <c r="C21" s="1">
        <v>36000</v>
      </c>
      <c r="D21" s="1">
        <v>19</v>
      </c>
      <c r="E21" s="13">
        <v>1.1599999999999999</v>
      </c>
      <c r="F21" s="1"/>
      <c r="G21" s="1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RowHeight="15" x14ac:dyDescent="0.25"/>
  <cols>
    <col min="1" max="1" width="3.140625" bestFit="1" customWidth="1"/>
    <col min="2" max="2" width="33.42578125" bestFit="1" customWidth="1"/>
  </cols>
  <sheetData>
    <row r="1" spans="1:5" x14ac:dyDescent="0.25">
      <c r="A1" s="42" t="s">
        <v>6</v>
      </c>
      <c r="B1" s="42" t="s">
        <v>32</v>
      </c>
      <c r="C1" s="42" t="s">
        <v>62</v>
      </c>
      <c r="D1" s="42" t="s">
        <v>474</v>
      </c>
      <c r="E1" s="42" t="s">
        <v>475</v>
      </c>
    </row>
    <row r="2" spans="1:5" x14ac:dyDescent="0.25">
      <c r="A2" s="1">
        <v>1</v>
      </c>
      <c r="B2" s="1" t="s">
        <v>476</v>
      </c>
      <c r="C2" s="1">
        <v>53800</v>
      </c>
      <c r="D2" s="1">
        <v>12</v>
      </c>
      <c r="E2" s="1">
        <f>IF(D2&gt;10,10000,IF(D2&gt;5,5000,0))</f>
        <v>10000</v>
      </c>
    </row>
    <row r="3" spans="1:5" x14ac:dyDescent="0.25">
      <c r="A3" s="1">
        <v>2</v>
      </c>
      <c r="B3" s="1" t="s">
        <v>477</v>
      </c>
      <c r="C3" s="1">
        <v>50300</v>
      </c>
      <c r="D3" s="1">
        <v>3</v>
      </c>
      <c r="E3" s="1"/>
    </row>
    <row r="4" spans="1:5" x14ac:dyDescent="0.25">
      <c r="A4" s="1">
        <v>3</v>
      </c>
      <c r="B4" s="1" t="s">
        <v>478</v>
      </c>
      <c r="C4" s="1">
        <v>61400</v>
      </c>
      <c r="D4" s="1">
        <v>21</v>
      </c>
      <c r="E4" s="1"/>
    </row>
    <row r="5" spans="1:5" x14ac:dyDescent="0.25">
      <c r="A5" s="1">
        <v>4</v>
      </c>
      <c r="B5" s="1" t="s">
        <v>479</v>
      </c>
      <c r="C5" s="1">
        <v>42500</v>
      </c>
      <c r="D5" s="1">
        <v>8</v>
      </c>
      <c r="E5" s="1"/>
    </row>
    <row r="6" spans="1:5" x14ac:dyDescent="0.25">
      <c r="A6" s="1">
        <v>5</v>
      </c>
      <c r="B6" s="1" t="s">
        <v>480</v>
      </c>
      <c r="C6" s="1">
        <v>47700</v>
      </c>
      <c r="D6" s="1">
        <v>17</v>
      </c>
      <c r="E6" s="1"/>
    </row>
    <row r="7" spans="1:5" x14ac:dyDescent="0.25">
      <c r="A7" s="1">
        <v>6</v>
      </c>
      <c r="B7" s="1" t="s">
        <v>481</v>
      </c>
      <c r="C7" s="1">
        <v>47100</v>
      </c>
      <c r="D7" s="1">
        <v>24</v>
      </c>
      <c r="E7" s="1"/>
    </row>
    <row r="8" spans="1:5" x14ac:dyDescent="0.25">
      <c r="A8" s="1">
        <v>7</v>
      </c>
      <c r="B8" s="1" t="s">
        <v>482</v>
      </c>
      <c r="C8" s="1">
        <v>56200</v>
      </c>
      <c r="D8" s="1">
        <v>5</v>
      </c>
      <c r="E8" s="1"/>
    </row>
    <row r="9" spans="1:5" x14ac:dyDescent="0.25">
      <c r="A9" s="1">
        <v>8</v>
      </c>
      <c r="B9" s="1" t="s">
        <v>483</v>
      </c>
      <c r="C9" s="1">
        <v>45000</v>
      </c>
      <c r="D9" s="1">
        <v>19</v>
      </c>
      <c r="E9" s="1"/>
    </row>
    <row r="10" spans="1:5" x14ac:dyDescent="0.25">
      <c r="A10" s="1">
        <v>9</v>
      </c>
      <c r="B10" s="1" t="s">
        <v>484</v>
      </c>
      <c r="C10" s="1">
        <v>55300</v>
      </c>
      <c r="D10" s="1">
        <v>10</v>
      </c>
      <c r="E10" s="1"/>
    </row>
    <row r="11" spans="1:5" x14ac:dyDescent="0.25">
      <c r="A11" s="1">
        <v>10</v>
      </c>
      <c r="B11" s="1" t="s">
        <v>485</v>
      </c>
      <c r="C11" s="1">
        <v>40700</v>
      </c>
      <c r="D11" s="1">
        <v>14</v>
      </c>
      <c r="E11" s="1"/>
    </row>
    <row r="12" spans="1:5" x14ac:dyDescent="0.25">
      <c r="A12" s="1">
        <v>11</v>
      </c>
      <c r="B12" s="1" t="s">
        <v>486</v>
      </c>
      <c r="C12" s="1">
        <v>49300</v>
      </c>
      <c r="D12" s="1">
        <v>23</v>
      </c>
      <c r="E12" s="1"/>
    </row>
    <row r="13" spans="1:5" x14ac:dyDescent="0.25">
      <c r="A13" s="1">
        <v>12</v>
      </c>
      <c r="B13" s="1" t="s">
        <v>487</v>
      </c>
      <c r="C13" s="1">
        <v>60700</v>
      </c>
      <c r="D13" s="1">
        <v>2</v>
      </c>
      <c r="E13" s="1"/>
    </row>
    <row r="14" spans="1:5" x14ac:dyDescent="0.25">
      <c r="A14" s="1">
        <v>13</v>
      </c>
      <c r="B14" s="1" t="s">
        <v>488</v>
      </c>
      <c r="C14" s="1">
        <v>41100</v>
      </c>
      <c r="D14" s="1">
        <v>7</v>
      </c>
      <c r="E14" s="1"/>
    </row>
    <row r="15" spans="1:5" x14ac:dyDescent="0.25">
      <c r="A15" s="1">
        <v>14</v>
      </c>
      <c r="B15" s="1" t="s">
        <v>489</v>
      </c>
      <c r="C15" s="1">
        <v>46400</v>
      </c>
      <c r="D15" s="1">
        <v>16</v>
      </c>
      <c r="E15" s="1"/>
    </row>
    <row r="16" spans="1:5" x14ac:dyDescent="0.25">
      <c r="A16" s="1">
        <v>15</v>
      </c>
      <c r="B16" s="1" t="s">
        <v>454</v>
      </c>
      <c r="C16" s="1">
        <v>51800</v>
      </c>
      <c r="D16" s="1">
        <v>9</v>
      </c>
      <c r="E16" s="1"/>
    </row>
    <row r="17" spans="1:5" x14ac:dyDescent="0.25">
      <c r="A17" s="1">
        <v>16</v>
      </c>
      <c r="B17" s="1" t="s">
        <v>490</v>
      </c>
      <c r="C17" s="1">
        <v>59300</v>
      </c>
      <c r="D17" s="1">
        <v>20</v>
      </c>
      <c r="E17" s="1"/>
    </row>
    <row r="18" spans="1:5" x14ac:dyDescent="0.25">
      <c r="A18" s="1">
        <v>17</v>
      </c>
      <c r="B18" s="1" t="s">
        <v>491</v>
      </c>
      <c r="C18" s="1">
        <v>44200</v>
      </c>
      <c r="D18" s="1">
        <v>4</v>
      </c>
      <c r="E18" s="1"/>
    </row>
    <row r="19" spans="1:5" x14ac:dyDescent="0.25">
      <c r="A19" s="1">
        <v>18</v>
      </c>
      <c r="B19" s="1" t="s">
        <v>492</v>
      </c>
      <c r="C19" s="1">
        <v>42500</v>
      </c>
      <c r="D19" s="1">
        <v>18</v>
      </c>
      <c r="E19" s="1"/>
    </row>
    <row r="20" spans="1:5" x14ac:dyDescent="0.25">
      <c r="A20" s="1">
        <v>19</v>
      </c>
      <c r="B20" s="1" t="s">
        <v>493</v>
      </c>
      <c r="C20" s="1">
        <v>49900</v>
      </c>
      <c r="D20" s="1">
        <v>11</v>
      </c>
      <c r="E20" s="1"/>
    </row>
    <row r="21" spans="1:5" x14ac:dyDescent="0.25">
      <c r="A21" s="1">
        <v>20</v>
      </c>
      <c r="B21" s="1" t="s">
        <v>494</v>
      </c>
      <c r="C21" s="1">
        <v>40300</v>
      </c>
      <c r="D21" s="1">
        <v>25</v>
      </c>
      <c r="E21" s="1"/>
    </row>
    <row r="22" spans="1:5" x14ac:dyDescent="0.25">
      <c r="A22" s="1">
        <v>21</v>
      </c>
      <c r="B22" s="1" t="s">
        <v>495</v>
      </c>
      <c r="C22" s="1">
        <v>45800</v>
      </c>
      <c r="D22" s="1">
        <v>6</v>
      </c>
      <c r="E22" s="1"/>
    </row>
    <row r="23" spans="1:5" x14ac:dyDescent="0.25">
      <c r="A23" s="1">
        <v>22</v>
      </c>
      <c r="B23" s="1" t="s">
        <v>496</v>
      </c>
      <c r="C23" s="1">
        <v>53200</v>
      </c>
      <c r="D23" s="1">
        <v>13</v>
      </c>
      <c r="E23" s="1"/>
    </row>
    <row r="24" spans="1:5" x14ac:dyDescent="0.25">
      <c r="A24" s="1">
        <v>23</v>
      </c>
      <c r="B24" s="1" t="s">
        <v>497</v>
      </c>
      <c r="C24" s="1">
        <v>51400</v>
      </c>
      <c r="D24" s="1">
        <v>22</v>
      </c>
      <c r="E24" s="1"/>
    </row>
    <row r="25" spans="1:5" x14ac:dyDescent="0.25">
      <c r="A25" s="1">
        <v>24</v>
      </c>
      <c r="B25" s="1" t="s">
        <v>498</v>
      </c>
      <c r="C25" s="1">
        <v>54500</v>
      </c>
      <c r="D25" s="1">
        <v>15</v>
      </c>
      <c r="E25" s="1"/>
    </row>
    <row r="26" spans="1:5" x14ac:dyDescent="0.25">
      <c r="A26" s="1">
        <v>25</v>
      </c>
      <c r="B26" s="1" t="s">
        <v>499</v>
      </c>
      <c r="C26" s="1">
        <v>51000</v>
      </c>
      <c r="D26" s="1">
        <v>1</v>
      </c>
      <c r="E26" s="1"/>
    </row>
    <row r="27" spans="1:5" x14ac:dyDescent="0.25">
      <c r="A27" s="1">
        <v>26</v>
      </c>
      <c r="B27" s="1" t="s">
        <v>500</v>
      </c>
      <c r="C27" s="1">
        <v>41900</v>
      </c>
      <c r="D27" s="1">
        <v>8</v>
      </c>
      <c r="E27" s="1"/>
    </row>
    <row r="28" spans="1:5" x14ac:dyDescent="0.25">
      <c r="A28" s="1">
        <v>27</v>
      </c>
      <c r="B28" s="1" t="s">
        <v>501</v>
      </c>
      <c r="C28" s="1">
        <v>48500</v>
      </c>
      <c r="D28" s="1">
        <v>19</v>
      </c>
      <c r="E28" s="1"/>
    </row>
    <row r="29" spans="1:5" x14ac:dyDescent="0.25">
      <c r="A29" s="1">
        <v>28</v>
      </c>
      <c r="B29" s="1" t="s">
        <v>502</v>
      </c>
      <c r="C29" s="1">
        <v>58400</v>
      </c>
      <c r="D29" s="1">
        <v>5</v>
      </c>
      <c r="E29" s="1"/>
    </row>
    <row r="30" spans="1:5" x14ac:dyDescent="0.25">
      <c r="A30" s="1">
        <v>29</v>
      </c>
      <c r="B30" s="1" t="s">
        <v>503</v>
      </c>
      <c r="C30" s="1">
        <v>60100</v>
      </c>
      <c r="D30" s="1">
        <v>24</v>
      </c>
      <c r="E30" s="1"/>
    </row>
    <row r="31" spans="1:5" x14ac:dyDescent="0.25">
      <c r="A31" s="1">
        <v>30</v>
      </c>
      <c r="B31" s="1" t="s">
        <v>504</v>
      </c>
      <c r="C31" s="1">
        <v>52500</v>
      </c>
      <c r="D31" s="1">
        <v>16</v>
      </c>
      <c r="E31" s="1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3.140625" bestFit="1" customWidth="1"/>
    <col min="2" max="2" width="35.140625" bestFit="1" customWidth="1"/>
    <col min="3" max="3" width="4.5703125" bestFit="1" customWidth="1"/>
    <col min="4" max="4" width="15.140625" bestFit="1" customWidth="1"/>
    <col min="5" max="5" width="13.5703125" bestFit="1" customWidth="1"/>
    <col min="9" max="9" width="52.140625" customWidth="1"/>
    <col min="10" max="10" width="12.7109375" bestFit="1" customWidth="1"/>
  </cols>
  <sheetData>
    <row r="1" spans="1:10" x14ac:dyDescent="0.25">
      <c r="A1" s="43" t="s">
        <v>6</v>
      </c>
      <c r="B1" s="43" t="s">
        <v>32</v>
      </c>
      <c r="C1" s="43" t="s">
        <v>198</v>
      </c>
      <c r="D1" s="43" t="s">
        <v>505</v>
      </c>
      <c r="E1" s="43" t="s">
        <v>100</v>
      </c>
      <c r="F1" s="43" t="s">
        <v>62</v>
      </c>
    </row>
    <row r="2" spans="1:10" x14ac:dyDescent="0.25">
      <c r="A2" s="1">
        <v>1</v>
      </c>
      <c r="B2" s="1" t="s">
        <v>419</v>
      </c>
      <c r="C2" s="1" t="s">
        <v>213</v>
      </c>
      <c r="D2" s="27">
        <v>31291</v>
      </c>
      <c r="E2" s="1" t="s">
        <v>524</v>
      </c>
      <c r="F2" s="1">
        <v>45300</v>
      </c>
    </row>
    <row r="3" spans="1:10" x14ac:dyDescent="0.25">
      <c r="A3" s="1">
        <v>2</v>
      </c>
      <c r="B3" s="1" t="s">
        <v>506</v>
      </c>
      <c r="C3" s="1" t="s">
        <v>214</v>
      </c>
      <c r="D3" s="27">
        <v>33677</v>
      </c>
      <c r="E3" s="1" t="s">
        <v>526</v>
      </c>
      <c r="F3" s="1">
        <v>50900</v>
      </c>
    </row>
    <row r="4" spans="1:10" x14ac:dyDescent="0.25">
      <c r="A4" s="1">
        <v>3</v>
      </c>
      <c r="B4" s="1" t="s">
        <v>507</v>
      </c>
      <c r="C4" s="1" t="s">
        <v>213</v>
      </c>
      <c r="D4" s="27">
        <v>31620</v>
      </c>
      <c r="E4" s="1" t="s">
        <v>524</v>
      </c>
      <c r="F4" s="1">
        <v>56700</v>
      </c>
    </row>
    <row r="5" spans="1:10" x14ac:dyDescent="0.25">
      <c r="A5" s="1">
        <v>4</v>
      </c>
      <c r="B5" s="1" t="s">
        <v>508</v>
      </c>
      <c r="C5" s="1" t="s">
        <v>214</v>
      </c>
      <c r="D5" s="27">
        <v>30607</v>
      </c>
      <c r="E5" s="1" t="s">
        <v>524</v>
      </c>
      <c r="F5" s="1">
        <v>41800</v>
      </c>
    </row>
    <row r="6" spans="1:10" x14ac:dyDescent="0.25">
      <c r="A6" s="1">
        <v>5</v>
      </c>
      <c r="B6" s="1" t="s">
        <v>509</v>
      </c>
      <c r="C6" s="1" t="s">
        <v>213</v>
      </c>
      <c r="D6" s="27">
        <v>32634</v>
      </c>
      <c r="E6" s="1" t="s">
        <v>525</v>
      </c>
      <c r="F6" s="1">
        <v>78200</v>
      </c>
    </row>
    <row r="7" spans="1:10" x14ac:dyDescent="0.25">
      <c r="A7" s="1">
        <v>6</v>
      </c>
      <c r="B7" s="1" t="s">
        <v>510</v>
      </c>
      <c r="C7" s="1" t="s">
        <v>214</v>
      </c>
      <c r="D7" s="27">
        <v>35787</v>
      </c>
      <c r="E7" s="1" t="s">
        <v>526</v>
      </c>
      <c r="F7" s="1">
        <v>52600</v>
      </c>
    </row>
    <row r="8" spans="1:10" x14ac:dyDescent="0.25">
      <c r="A8" s="1">
        <v>7</v>
      </c>
      <c r="B8" s="1" t="s">
        <v>511</v>
      </c>
      <c r="C8" s="1" t="s">
        <v>213</v>
      </c>
      <c r="D8" s="27">
        <v>30842</v>
      </c>
      <c r="E8" s="1" t="s">
        <v>524</v>
      </c>
      <c r="F8" s="1">
        <v>75200</v>
      </c>
    </row>
    <row r="9" spans="1:10" x14ac:dyDescent="0.25">
      <c r="A9" s="1">
        <v>8</v>
      </c>
      <c r="B9" s="1" t="s">
        <v>512</v>
      </c>
      <c r="C9" s="1" t="s">
        <v>214</v>
      </c>
      <c r="D9" s="27">
        <v>29920</v>
      </c>
      <c r="E9" s="1" t="s">
        <v>524</v>
      </c>
      <c r="F9" s="1">
        <v>48600</v>
      </c>
    </row>
    <row r="10" spans="1:10" x14ac:dyDescent="0.25">
      <c r="A10" s="1">
        <v>9</v>
      </c>
      <c r="B10" s="1" t="s">
        <v>485</v>
      </c>
      <c r="C10" s="1" t="s">
        <v>213</v>
      </c>
      <c r="D10" s="27">
        <v>33097</v>
      </c>
      <c r="E10" s="1" t="s">
        <v>525</v>
      </c>
      <c r="F10" s="1">
        <v>35400</v>
      </c>
    </row>
    <row r="11" spans="1:10" x14ac:dyDescent="0.25">
      <c r="A11" s="1">
        <v>10</v>
      </c>
      <c r="B11" s="1" t="s">
        <v>513</v>
      </c>
      <c r="C11" s="1" t="s">
        <v>214</v>
      </c>
      <c r="D11" s="27">
        <v>31833</v>
      </c>
      <c r="E11" s="1" t="s">
        <v>526</v>
      </c>
      <c r="F11" s="1">
        <v>83800</v>
      </c>
    </row>
    <row r="12" spans="1:10" x14ac:dyDescent="0.25">
      <c r="A12" s="1">
        <v>11</v>
      </c>
      <c r="B12" s="1" t="s">
        <v>514</v>
      </c>
      <c r="C12" s="1" t="s">
        <v>213</v>
      </c>
      <c r="D12" s="27">
        <v>34432</v>
      </c>
      <c r="E12" s="1" t="s">
        <v>525</v>
      </c>
      <c r="F12" s="1">
        <v>43700</v>
      </c>
    </row>
    <row r="13" spans="1:10" x14ac:dyDescent="0.25">
      <c r="A13" s="1">
        <v>12</v>
      </c>
      <c r="B13" s="1" t="s">
        <v>515</v>
      </c>
      <c r="C13" s="1" t="s">
        <v>214</v>
      </c>
      <c r="D13" s="27">
        <v>36422</v>
      </c>
      <c r="E13" s="1" t="s">
        <v>527</v>
      </c>
      <c r="F13" s="1">
        <v>70500</v>
      </c>
    </row>
    <row r="14" spans="1:10" x14ac:dyDescent="0.25">
      <c r="A14" s="1">
        <v>13</v>
      </c>
      <c r="B14" s="1" t="s">
        <v>516</v>
      </c>
      <c r="C14" s="1" t="s">
        <v>213</v>
      </c>
      <c r="D14" s="27">
        <v>29953</v>
      </c>
      <c r="E14" s="1" t="s">
        <v>524</v>
      </c>
      <c r="F14" s="1">
        <v>76400</v>
      </c>
      <c r="I14" s="83" t="s">
        <v>613</v>
      </c>
      <c r="J14" s="83"/>
    </row>
    <row r="15" spans="1:10" x14ac:dyDescent="0.25">
      <c r="A15" s="1">
        <v>14</v>
      </c>
      <c r="B15" s="1" t="s">
        <v>517</v>
      </c>
      <c r="C15" s="1" t="s">
        <v>214</v>
      </c>
      <c r="D15" s="27">
        <v>32339</v>
      </c>
      <c r="E15" s="1" t="s">
        <v>525</v>
      </c>
      <c r="F15" s="1">
        <v>62100</v>
      </c>
      <c r="I15" s="28" t="s">
        <v>528</v>
      </c>
      <c r="J15" s="29">
        <f>COUNTIF(C2:C21,"м")</f>
        <v>8</v>
      </c>
    </row>
    <row r="16" spans="1:10" x14ac:dyDescent="0.25">
      <c r="A16" s="1">
        <v>15</v>
      </c>
      <c r="B16" s="1" t="s">
        <v>484</v>
      </c>
      <c r="C16" s="1" t="s">
        <v>214</v>
      </c>
      <c r="D16" s="27">
        <v>34786</v>
      </c>
      <c r="E16" s="1" t="s">
        <v>526</v>
      </c>
      <c r="F16" s="1">
        <v>67900</v>
      </c>
      <c r="I16" s="28" t="s">
        <v>529</v>
      </c>
      <c r="J16" s="29"/>
    </row>
    <row r="17" spans="1:10" x14ac:dyDescent="0.25">
      <c r="A17" s="1">
        <v>16</v>
      </c>
      <c r="B17" s="1" t="s">
        <v>519</v>
      </c>
      <c r="C17" s="1" t="s">
        <v>214</v>
      </c>
      <c r="D17" s="27">
        <v>29536</v>
      </c>
      <c r="E17" s="1" t="s">
        <v>524</v>
      </c>
      <c r="F17" s="1">
        <v>88900</v>
      </c>
      <c r="I17" s="28" t="s">
        <v>530</v>
      </c>
      <c r="J17" s="29"/>
    </row>
    <row r="18" spans="1:10" x14ac:dyDescent="0.25">
      <c r="A18" s="1">
        <v>17</v>
      </c>
      <c r="B18" s="1" t="s">
        <v>520</v>
      </c>
      <c r="C18" s="1" t="s">
        <v>213</v>
      </c>
      <c r="D18" s="27">
        <v>34113</v>
      </c>
      <c r="E18" s="1" t="s">
        <v>526</v>
      </c>
      <c r="F18" s="1">
        <v>57400</v>
      </c>
      <c r="I18" s="1" t="s">
        <v>531</v>
      </c>
      <c r="J18" s="29"/>
    </row>
    <row r="19" spans="1:10" ht="15" customHeight="1" x14ac:dyDescent="0.25">
      <c r="A19" s="1">
        <v>18</v>
      </c>
      <c r="B19" s="1" t="s">
        <v>521</v>
      </c>
      <c r="C19" s="1" t="s">
        <v>214</v>
      </c>
      <c r="D19" s="27">
        <v>33488</v>
      </c>
      <c r="E19" s="1" t="s">
        <v>525</v>
      </c>
      <c r="F19" s="1">
        <v>43100</v>
      </c>
      <c r="I19" s="28" t="s">
        <v>616</v>
      </c>
      <c r="J19" s="29">
        <f>COUNTIF(F2:F21,"&gt;30000")</f>
        <v>20</v>
      </c>
    </row>
    <row r="20" spans="1:10" ht="15" customHeight="1" x14ac:dyDescent="0.25">
      <c r="A20" s="1">
        <v>19</v>
      </c>
      <c r="B20" s="1" t="s">
        <v>492</v>
      </c>
      <c r="C20" s="1" t="s">
        <v>214</v>
      </c>
      <c r="D20" s="27">
        <v>31036</v>
      </c>
      <c r="E20" s="1" t="s">
        <v>527</v>
      </c>
      <c r="F20" s="1">
        <v>38700</v>
      </c>
      <c r="I20" s="28" t="s">
        <v>532</v>
      </c>
      <c r="J20" s="29"/>
    </row>
    <row r="21" spans="1:10" x14ac:dyDescent="0.25">
      <c r="A21" s="1">
        <v>20</v>
      </c>
      <c r="B21" s="1" t="s">
        <v>523</v>
      </c>
      <c r="C21" s="1" t="s">
        <v>214</v>
      </c>
      <c r="D21" s="27">
        <v>35219</v>
      </c>
      <c r="E21" s="1" t="s">
        <v>524</v>
      </c>
      <c r="F21" s="1">
        <v>35200</v>
      </c>
      <c r="I21" s="28" t="s">
        <v>533</v>
      </c>
      <c r="J21" s="29"/>
    </row>
    <row r="22" spans="1:10" x14ac:dyDescent="0.25">
      <c r="D22" s="9"/>
    </row>
    <row r="23" spans="1:10" x14ac:dyDescent="0.25">
      <c r="D23" s="9"/>
    </row>
    <row r="24" spans="1:10" x14ac:dyDescent="0.25">
      <c r="D24" s="9"/>
    </row>
    <row r="25" spans="1:10" x14ac:dyDescent="0.25">
      <c r="D25" s="9"/>
    </row>
    <row r="26" spans="1:10" x14ac:dyDescent="0.25">
      <c r="D26" s="9"/>
    </row>
    <row r="27" spans="1:10" x14ac:dyDescent="0.25">
      <c r="D27" s="9"/>
    </row>
    <row r="28" spans="1:10" x14ac:dyDescent="0.25">
      <c r="D28" s="9"/>
    </row>
    <row r="29" spans="1:10" x14ac:dyDescent="0.25">
      <c r="D29" s="9"/>
    </row>
    <row r="30" spans="1:10" x14ac:dyDescent="0.25">
      <c r="D30" s="9"/>
    </row>
    <row r="31" spans="1:10" x14ac:dyDescent="0.25">
      <c r="D31" s="9"/>
    </row>
    <row r="32" spans="1:10" x14ac:dyDescent="0.25">
      <c r="D32" s="9"/>
    </row>
  </sheetData>
  <mergeCells count="1">
    <mergeCell ref="I14:J14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3.140625" bestFit="1" customWidth="1"/>
    <col min="2" max="2" width="35.140625" bestFit="1" customWidth="1"/>
    <col min="3" max="3" width="4.5703125" bestFit="1" customWidth="1"/>
    <col min="4" max="4" width="15.140625" bestFit="1" customWidth="1"/>
    <col min="5" max="5" width="13.5703125" bestFit="1" customWidth="1"/>
    <col min="9" max="9" width="52.140625" customWidth="1"/>
    <col min="10" max="10" width="12.7109375" bestFit="1" customWidth="1"/>
  </cols>
  <sheetData>
    <row r="1" spans="1:10" x14ac:dyDescent="0.25">
      <c r="A1" s="43" t="s">
        <v>6</v>
      </c>
      <c r="B1" s="43" t="s">
        <v>32</v>
      </c>
      <c r="C1" s="43" t="s">
        <v>198</v>
      </c>
      <c r="D1" s="43" t="s">
        <v>505</v>
      </c>
      <c r="E1" s="43" t="s">
        <v>100</v>
      </c>
      <c r="F1" s="43" t="s">
        <v>62</v>
      </c>
    </row>
    <row r="2" spans="1:10" x14ac:dyDescent="0.25">
      <c r="A2" s="1">
        <v>1</v>
      </c>
      <c r="B2" s="1" t="s">
        <v>419</v>
      </c>
      <c r="C2" s="1" t="s">
        <v>213</v>
      </c>
      <c r="D2" s="27">
        <v>31291</v>
      </c>
      <c r="E2" s="1" t="s">
        <v>524</v>
      </c>
      <c r="F2" s="1">
        <v>45300</v>
      </c>
    </row>
    <row r="3" spans="1:10" x14ac:dyDescent="0.25">
      <c r="A3" s="1">
        <v>2</v>
      </c>
      <c r="B3" s="1" t="s">
        <v>506</v>
      </c>
      <c r="C3" s="1" t="s">
        <v>214</v>
      </c>
      <c r="D3" s="27">
        <v>33677</v>
      </c>
      <c r="E3" s="1" t="s">
        <v>526</v>
      </c>
      <c r="F3" s="1">
        <v>50900</v>
      </c>
    </row>
    <row r="4" spans="1:10" x14ac:dyDescent="0.25">
      <c r="A4" s="1">
        <v>3</v>
      </c>
      <c r="B4" s="1" t="s">
        <v>507</v>
      </c>
      <c r="C4" s="1" t="s">
        <v>213</v>
      </c>
      <c r="D4" s="27">
        <v>31620</v>
      </c>
      <c r="E4" s="1" t="s">
        <v>524</v>
      </c>
      <c r="F4" s="1">
        <v>56700</v>
      </c>
    </row>
    <row r="5" spans="1:10" x14ac:dyDescent="0.25">
      <c r="A5" s="1">
        <v>4</v>
      </c>
      <c r="B5" s="1" t="s">
        <v>508</v>
      </c>
      <c r="C5" s="1" t="s">
        <v>214</v>
      </c>
      <c r="D5" s="27">
        <v>30607</v>
      </c>
      <c r="E5" s="1" t="s">
        <v>524</v>
      </c>
      <c r="F5" s="1">
        <v>41800</v>
      </c>
    </row>
    <row r="6" spans="1:10" x14ac:dyDescent="0.25">
      <c r="A6" s="1">
        <v>5</v>
      </c>
      <c r="B6" s="1" t="s">
        <v>509</v>
      </c>
      <c r="C6" s="1" t="s">
        <v>213</v>
      </c>
      <c r="D6" s="27">
        <v>32634</v>
      </c>
      <c r="E6" s="1" t="s">
        <v>525</v>
      </c>
      <c r="F6" s="1">
        <v>78200</v>
      </c>
    </row>
    <row r="7" spans="1:10" x14ac:dyDescent="0.25">
      <c r="A7" s="1">
        <v>6</v>
      </c>
      <c r="B7" s="1" t="s">
        <v>510</v>
      </c>
      <c r="C7" s="1" t="s">
        <v>214</v>
      </c>
      <c r="D7" s="27">
        <v>35787</v>
      </c>
      <c r="E7" s="1" t="s">
        <v>526</v>
      </c>
      <c r="F7" s="1">
        <v>52600</v>
      </c>
    </row>
    <row r="8" spans="1:10" x14ac:dyDescent="0.25">
      <c r="A8" s="1">
        <v>7</v>
      </c>
      <c r="B8" s="1" t="s">
        <v>511</v>
      </c>
      <c r="C8" s="1" t="s">
        <v>213</v>
      </c>
      <c r="D8" s="27">
        <v>30842</v>
      </c>
      <c r="E8" s="1" t="s">
        <v>524</v>
      </c>
      <c r="F8" s="1">
        <v>75200</v>
      </c>
    </row>
    <row r="9" spans="1:10" x14ac:dyDescent="0.25">
      <c r="A9" s="1">
        <v>8</v>
      </c>
      <c r="B9" s="1" t="s">
        <v>512</v>
      </c>
      <c r="C9" s="1" t="s">
        <v>214</v>
      </c>
      <c r="D9" s="27">
        <v>29920</v>
      </c>
      <c r="E9" s="1" t="s">
        <v>524</v>
      </c>
      <c r="F9" s="1">
        <v>48600</v>
      </c>
    </row>
    <row r="10" spans="1:10" x14ac:dyDescent="0.25">
      <c r="A10" s="1">
        <v>9</v>
      </c>
      <c r="B10" s="1" t="s">
        <v>485</v>
      </c>
      <c r="C10" s="1" t="s">
        <v>213</v>
      </c>
      <c r="D10" s="27">
        <v>33097</v>
      </c>
      <c r="E10" s="1" t="s">
        <v>525</v>
      </c>
      <c r="F10" s="1">
        <v>35400</v>
      </c>
    </row>
    <row r="11" spans="1:10" x14ac:dyDescent="0.25">
      <c r="A11" s="1">
        <v>10</v>
      </c>
      <c r="B11" s="1" t="s">
        <v>513</v>
      </c>
      <c r="C11" s="1" t="s">
        <v>214</v>
      </c>
      <c r="D11" s="27">
        <v>31833</v>
      </c>
      <c r="E11" s="1" t="s">
        <v>526</v>
      </c>
      <c r="F11" s="1">
        <v>83800</v>
      </c>
    </row>
    <row r="12" spans="1:10" x14ac:dyDescent="0.25">
      <c r="A12" s="1">
        <v>11</v>
      </c>
      <c r="B12" s="1" t="s">
        <v>514</v>
      </c>
      <c r="C12" s="1" t="s">
        <v>213</v>
      </c>
      <c r="D12" s="27">
        <v>34432</v>
      </c>
      <c r="E12" s="1" t="s">
        <v>525</v>
      </c>
      <c r="F12" s="1">
        <v>43700</v>
      </c>
    </row>
    <row r="13" spans="1:10" x14ac:dyDescent="0.25">
      <c r="A13" s="1">
        <v>12</v>
      </c>
      <c r="B13" s="1" t="s">
        <v>515</v>
      </c>
      <c r="C13" s="1" t="s">
        <v>214</v>
      </c>
      <c r="D13" s="27">
        <v>36422</v>
      </c>
      <c r="E13" s="1" t="s">
        <v>527</v>
      </c>
      <c r="F13" s="1">
        <v>70500</v>
      </c>
    </row>
    <row r="14" spans="1:10" x14ac:dyDescent="0.25">
      <c r="A14" s="1">
        <v>13</v>
      </c>
      <c r="B14" s="1" t="s">
        <v>516</v>
      </c>
      <c r="C14" s="1" t="s">
        <v>213</v>
      </c>
      <c r="D14" s="27">
        <v>29953</v>
      </c>
      <c r="E14" s="1" t="s">
        <v>524</v>
      </c>
      <c r="F14" s="1">
        <v>76400</v>
      </c>
      <c r="I14" s="83" t="s">
        <v>613</v>
      </c>
      <c r="J14" s="83"/>
    </row>
    <row r="15" spans="1:10" x14ac:dyDescent="0.25">
      <c r="A15" s="1">
        <v>14</v>
      </c>
      <c r="B15" s="1" t="s">
        <v>517</v>
      </c>
      <c r="C15" s="1" t="s">
        <v>214</v>
      </c>
      <c r="D15" s="27">
        <v>32339</v>
      </c>
      <c r="E15" s="1" t="s">
        <v>525</v>
      </c>
      <c r="F15" s="1">
        <v>62100</v>
      </c>
      <c r="I15" s="28" t="s">
        <v>535</v>
      </c>
      <c r="J15" s="29">
        <f>COUNTIFS(C2:C21,"м",E2:E21,"Сочи")</f>
        <v>3</v>
      </c>
    </row>
    <row r="16" spans="1:10" x14ac:dyDescent="0.25">
      <c r="A16" s="1">
        <v>15</v>
      </c>
      <c r="B16" s="1" t="s">
        <v>484</v>
      </c>
      <c r="C16" s="1" t="s">
        <v>214</v>
      </c>
      <c r="D16" s="27">
        <v>34786</v>
      </c>
      <c r="E16" s="1" t="s">
        <v>526</v>
      </c>
      <c r="F16" s="1">
        <v>67900</v>
      </c>
      <c r="I16" s="28" t="s">
        <v>536</v>
      </c>
      <c r="J16" s="29"/>
    </row>
    <row r="17" spans="1:10" x14ac:dyDescent="0.25">
      <c r="A17" s="1">
        <v>16</v>
      </c>
      <c r="B17" s="1" t="s">
        <v>519</v>
      </c>
      <c r="C17" s="1" t="s">
        <v>214</v>
      </c>
      <c r="D17" s="27">
        <v>29536</v>
      </c>
      <c r="E17" s="1" t="s">
        <v>524</v>
      </c>
      <c r="F17" s="1">
        <v>88900</v>
      </c>
      <c r="I17" s="28" t="s">
        <v>537</v>
      </c>
      <c r="J17" s="29"/>
    </row>
    <row r="18" spans="1:10" x14ac:dyDescent="0.25">
      <c r="A18" s="1">
        <v>17</v>
      </c>
      <c r="B18" s="1" t="s">
        <v>520</v>
      </c>
      <c r="C18" s="1" t="s">
        <v>213</v>
      </c>
      <c r="D18" s="27">
        <v>34113</v>
      </c>
      <c r="E18" s="1" t="s">
        <v>526</v>
      </c>
      <c r="F18" s="1">
        <v>57400</v>
      </c>
      <c r="I18" s="28" t="s">
        <v>538</v>
      </c>
      <c r="J18" s="29"/>
    </row>
    <row r="19" spans="1:10" ht="15" customHeight="1" x14ac:dyDescent="0.25">
      <c r="A19" s="1">
        <v>18</v>
      </c>
      <c r="B19" s="1" t="s">
        <v>521</v>
      </c>
      <c r="C19" s="1" t="s">
        <v>214</v>
      </c>
      <c r="D19" s="27">
        <v>33488</v>
      </c>
      <c r="E19" s="1" t="s">
        <v>525</v>
      </c>
      <c r="F19" s="1">
        <v>43100</v>
      </c>
      <c r="I19" s="28" t="s">
        <v>540</v>
      </c>
      <c r="J19" s="29"/>
    </row>
    <row r="20" spans="1:10" ht="15" customHeight="1" x14ac:dyDescent="0.25">
      <c r="A20" s="1">
        <v>19</v>
      </c>
      <c r="B20" s="1" t="s">
        <v>492</v>
      </c>
      <c r="C20" s="1" t="s">
        <v>214</v>
      </c>
      <c r="D20" s="27">
        <v>31036</v>
      </c>
      <c r="E20" s="1" t="s">
        <v>527</v>
      </c>
      <c r="F20" s="1">
        <v>38700</v>
      </c>
      <c r="I20" s="28" t="s">
        <v>539</v>
      </c>
      <c r="J20" s="29"/>
    </row>
    <row r="21" spans="1:10" x14ac:dyDescent="0.25">
      <c r="A21" s="1">
        <v>20</v>
      </c>
      <c r="B21" s="1" t="s">
        <v>523</v>
      </c>
      <c r="C21" s="1" t="s">
        <v>214</v>
      </c>
      <c r="D21" s="27">
        <v>35219</v>
      </c>
      <c r="E21" s="1" t="s">
        <v>524</v>
      </c>
      <c r="F21" s="1">
        <v>35200</v>
      </c>
      <c r="I21" s="28" t="s">
        <v>541</v>
      </c>
      <c r="J21" s="29"/>
    </row>
    <row r="22" spans="1:10" x14ac:dyDescent="0.25">
      <c r="D22" s="9"/>
    </row>
    <row r="23" spans="1:10" x14ac:dyDescent="0.25">
      <c r="D23" s="9"/>
    </row>
    <row r="24" spans="1:10" x14ac:dyDescent="0.25">
      <c r="D24" s="9"/>
    </row>
    <row r="25" spans="1:10" x14ac:dyDescent="0.25">
      <c r="D25" s="9"/>
    </row>
    <row r="26" spans="1:10" x14ac:dyDescent="0.25">
      <c r="D26" s="9"/>
    </row>
    <row r="27" spans="1:10" x14ac:dyDescent="0.25">
      <c r="D27" s="9"/>
    </row>
    <row r="28" spans="1:10" x14ac:dyDescent="0.25">
      <c r="D28" s="9"/>
    </row>
    <row r="29" spans="1:10" x14ac:dyDescent="0.25">
      <c r="D29" s="9"/>
    </row>
    <row r="30" spans="1:10" x14ac:dyDescent="0.25">
      <c r="D30" s="9"/>
    </row>
    <row r="31" spans="1:10" x14ac:dyDescent="0.25">
      <c r="D31" s="9"/>
    </row>
    <row r="32" spans="1:10" x14ac:dyDescent="0.25">
      <c r="D32" s="9"/>
    </row>
  </sheetData>
  <mergeCells count="1">
    <mergeCell ref="I14:J14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3.140625" bestFit="1" customWidth="1"/>
    <col min="2" max="2" width="35.140625" bestFit="1" customWidth="1"/>
    <col min="3" max="3" width="4.5703125" bestFit="1" customWidth="1"/>
    <col min="4" max="4" width="15.140625" bestFit="1" customWidth="1"/>
    <col min="5" max="5" width="13.5703125" bestFit="1" customWidth="1"/>
    <col min="9" max="9" width="52.140625" customWidth="1"/>
    <col min="10" max="10" width="12.7109375" bestFit="1" customWidth="1"/>
  </cols>
  <sheetData>
    <row r="1" spans="1:10" x14ac:dyDescent="0.25">
      <c r="A1" s="23" t="s">
        <v>6</v>
      </c>
      <c r="B1" s="23" t="s">
        <v>32</v>
      </c>
      <c r="C1" s="23" t="s">
        <v>198</v>
      </c>
      <c r="D1" s="23" t="s">
        <v>505</v>
      </c>
      <c r="E1" s="23" t="s">
        <v>100</v>
      </c>
      <c r="F1" s="23" t="s">
        <v>62</v>
      </c>
    </row>
    <row r="2" spans="1:10" x14ac:dyDescent="0.25">
      <c r="A2" s="1">
        <v>1</v>
      </c>
      <c r="B2" s="1" t="s">
        <v>419</v>
      </c>
      <c r="C2" s="1" t="s">
        <v>213</v>
      </c>
      <c r="D2" s="27">
        <v>31291</v>
      </c>
      <c r="E2" s="1" t="s">
        <v>524</v>
      </c>
      <c r="F2" s="1">
        <v>45300</v>
      </c>
    </row>
    <row r="3" spans="1:10" x14ac:dyDescent="0.25">
      <c r="A3" s="1">
        <v>2</v>
      </c>
      <c r="B3" s="1" t="s">
        <v>506</v>
      </c>
      <c r="C3" s="1" t="s">
        <v>214</v>
      </c>
      <c r="D3" s="27">
        <v>33677</v>
      </c>
      <c r="E3" s="1" t="s">
        <v>526</v>
      </c>
      <c r="F3" s="1">
        <v>50900</v>
      </c>
    </row>
    <row r="4" spans="1:10" x14ac:dyDescent="0.25">
      <c r="A4" s="1">
        <v>3</v>
      </c>
      <c r="B4" s="1" t="s">
        <v>507</v>
      </c>
      <c r="C4" s="1" t="s">
        <v>213</v>
      </c>
      <c r="D4" s="27">
        <v>31620</v>
      </c>
      <c r="E4" s="1" t="s">
        <v>524</v>
      </c>
      <c r="F4" s="1">
        <v>56700</v>
      </c>
    </row>
    <row r="5" spans="1:10" x14ac:dyDescent="0.25">
      <c r="A5" s="1">
        <v>4</v>
      </c>
      <c r="B5" s="1" t="s">
        <v>508</v>
      </c>
      <c r="C5" s="1" t="s">
        <v>214</v>
      </c>
      <c r="D5" s="27">
        <v>30607</v>
      </c>
      <c r="E5" s="1" t="s">
        <v>524</v>
      </c>
      <c r="F5" s="1">
        <v>41800</v>
      </c>
    </row>
    <row r="6" spans="1:10" x14ac:dyDescent="0.25">
      <c r="A6" s="1">
        <v>5</v>
      </c>
      <c r="B6" s="1" t="s">
        <v>509</v>
      </c>
      <c r="C6" s="1" t="s">
        <v>213</v>
      </c>
      <c r="D6" s="27">
        <v>32634</v>
      </c>
      <c r="E6" s="1" t="s">
        <v>525</v>
      </c>
      <c r="F6" s="1">
        <v>78200</v>
      </c>
    </row>
    <row r="7" spans="1:10" x14ac:dyDescent="0.25">
      <c r="A7" s="1">
        <v>6</v>
      </c>
      <c r="B7" s="1" t="s">
        <v>510</v>
      </c>
      <c r="C7" s="1" t="s">
        <v>214</v>
      </c>
      <c r="D7" s="27">
        <v>35787</v>
      </c>
      <c r="E7" s="1" t="s">
        <v>526</v>
      </c>
      <c r="F7" s="1">
        <v>52600</v>
      </c>
    </row>
    <row r="8" spans="1:10" x14ac:dyDescent="0.25">
      <c r="A8" s="1">
        <v>7</v>
      </c>
      <c r="B8" s="1" t="s">
        <v>511</v>
      </c>
      <c r="C8" s="1" t="s">
        <v>213</v>
      </c>
      <c r="D8" s="27">
        <v>30842</v>
      </c>
      <c r="E8" s="1" t="s">
        <v>524</v>
      </c>
      <c r="F8" s="1">
        <v>75200</v>
      </c>
    </row>
    <row r="9" spans="1:10" x14ac:dyDescent="0.25">
      <c r="A9" s="1">
        <v>8</v>
      </c>
      <c r="B9" s="1" t="s">
        <v>512</v>
      </c>
      <c r="C9" s="1" t="s">
        <v>214</v>
      </c>
      <c r="D9" s="27">
        <v>29920</v>
      </c>
      <c r="E9" s="1" t="s">
        <v>524</v>
      </c>
      <c r="F9" s="1">
        <v>48600</v>
      </c>
    </row>
    <row r="10" spans="1:10" x14ac:dyDescent="0.25">
      <c r="A10" s="1">
        <v>9</v>
      </c>
      <c r="B10" s="1" t="s">
        <v>485</v>
      </c>
      <c r="C10" s="1" t="s">
        <v>213</v>
      </c>
      <c r="D10" s="27">
        <v>33097</v>
      </c>
      <c r="E10" s="1" t="s">
        <v>525</v>
      </c>
      <c r="F10" s="1">
        <v>35400</v>
      </c>
    </row>
    <row r="11" spans="1:10" x14ac:dyDescent="0.25">
      <c r="A11" s="1">
        <v>10</v>
      </c>
      <c r="B11" s="1" t="s">
        <v>513</v>
      </c>
      <c r="C11" s="1" t="s">
        <v>214</v>
      </c>
      <c r="D11" s="27">
        <v>31833</v>
      </c>
      <c r="E11" s="1" t="s">
        <v>526</v>
      </c>
      <c r="F11" s="1">
        <v>83800</v>
      </c>
    </row>
    <row r="12" spans="1:10" x14ac:dyDescent="0.25">
      <c r="A12" s="1">
        <v>11</v>
      </c>
      <c r="B12" s="1" t="s">
        <v>514</v>
      </c>
      <c r="C12" s="1" t="s">
        <v>213</v>
      </c>
      <c r="D12" s="27">
        <v>34432</v>
      </c>
      <c r="E12" s="1" t="s">
        <v>525</v>
      </c>
      <c r="F12" s="1">
        <v>43700</v>
      </c>
    </row>
    <row r="13" spans="1:10" x14ac:dyDescent="0.25">
      <c r="A13" s="1">
        <v>12</v>
      </c>
      <c r="B13" s="1" t="s">
        <v>515</v>
      </c>
      <c r="C13" s="1" t="s">
        <v>214</v>
      </c>
      <c r="D13" s="27">
        <v>36422</v>
      </c>
      <c r="E13" s="1" t="s">
        <v>527</v>
      </c>
      <c r="F13" s="1">
        <v>70500</v>
      </c>
    </row>
    <row r="14" spans="1:10" x14ac:dyDescent="0.25">
      <c r="A14" s="1">
        <v>13</v>
      </c>
      <c r="B14" s="1" t="s">
        <v>516</v>
      </c>
      <c r="C14" s="1" t="s">
        <v>213</v>
      </c>
      <c r="D14" s="27">
        <v>29953</v>
      </c>
      <c r="E14" s="1" t="s">
        <v>524</v>
      </c>
      <c r="F14" s="1">
        <v>76400</v>
      </c>
      <c r="I14" s="83" t="s">
        <v>534</v>
      </c>
      <c r="J14" s="83"/>
    </row>
    <row r="15" spans="1:10" x14ac:dyDescent="0.25">
      <c r="A15" s="1">
        <v>14</v>
      </c>
      <c r="B15" s="1" t="s">
        <v>517</v>
      </c>
      <c r="C15" s="1" t="s">
        <v>214</v>
      </c>
      <c r="D15" s="27">
        <v>32339</v>
      </c>
      <c r="E15" s="1" t="s">
        <v>525</v>
      </c>
      <c r="F15" s="1">
        <v>62100</v>
      </c>
      <c r="I15" s="28" t="s">
        <v>528</v>
      </c>
      <c r="J15" s="29">
        <f>SUMIF(C2:C21,"м",F2:F21)</f>
        <v>468300</v>
      </c>
    </row>
    <row r="16" spans="1:10" x14ac:dyDescent="0.25">
      <c r="A16" s="1">
        <v>15</v>
      </c>
      <c r="B16" s="1" t="s">
        <v>484</v>
      </c>
      <c r="C16" s="1" t="s">
        <v>214</v>
      </c>
      <c r="D16" s="27">
        <v>34786</v>
      </c>
      <c r="E16" s="1" t="s">
        <v>526</v>
      </c>
      <c r="F16" s="1">
        <v>67900</v>
      </c>
      <c r="I16" s="28" t="s">
        <v>529</v>
      </c>
      <c r="J16" s="29"/>
    </row>
    <row r="17" spans="1:10" x14ac:dyDescent="0.25">
      <c r="A17" s="1">
        <v>16</v>
      </c>
      <c r="B17" s="1" t="s">
        <v>519</v>
      </c>
      <c r="C17" s="1" t="s">
        <v>214</v>
      </c>
      <c r="D17" s="27">
        <v>29536</v>
      </c>
      <c r="E17" s="1" t="s">
        <v>524</v>
      </c>
      <c r="F17" s="1">
        <v>88900</v>
      </c>
      <c r="I17" s="28" t="s">
        <v>530</v>
      </c>
      <c r="J17" s="29"/>
    </row>
    <row r="18" spans="1:10" x14ac:dyDescent="0.25">
      <c r="A18" s="1">
        <v>17</v>
      </c>
      <c r="B18" s="1" t="s">
        <v>520</v>
      </c>
      <c r="C18" s="1" t="s">
        <v>213</v>
      </c>
      <c r="D18" s="27">
        <v>34113</v>
      </c>
      <c r="E18" s="1" t="s">
        <v>526</v>
      </c>
      <c r="F18" s="1">
        <v>57400</v>
      </c>
      <c r="I18" s="1" t="s">
        <v>531</v>
      </c>
      <c r="J18" s="29"/>
    </row>
    <row r="19" spans="1:10" ht="15" customHeight="1" x14ac:dyDescent="0.25">
      <c r="A19" s="1">
        <v>18</v>
      </c>
      <c r="B19" s="1" t="s">
        <v>521</v>
      </c>
      <c r="C19" s="1" t="s">
        <v>214</v>
      </c>
      <c r="D19" s="27">
        <v>33488</v>
      </c>
      <c r="E19" s="1" t="s">
        <v>525</v>
      </c>
      <c r="F19" s="1">
        <v>43100</v>
      </c>
      <c r="I19" s="28" t="s">
        <v>616</v>
      </c>
      <c r="J19" s="29">
        <f>SUMIF(F2:F21,"&gt;30000")</f>
        <v>1152400</v>
      </c>
    </row>
    <row r="20" spans="1:10" ht="15" customHeight="1" x14ac:dyDescent="0.25">
      <c r="A20" s="1">
        <v>19</v>
      </c>
      <c r="B20" s="1" t="s">
        <v>492</v>
      </c>
      <c r="C20" s="1" t="s">
        <v>214</v>
      </c>
      <c r="D20" s="27">
        <v>31036</v>
      </c>
      <c r="E20" s="1" t="s">
        <v>527</v>
      </c>
      <c r="F20" s="1">
        <v>38700</v>
      </c>
      <c r="I20" s="28" t="s">
        <v>532</v>
      </c>
      <c r="J20" s="29"/>
    </row>
    <row r="21" spans="1:10" x14ac:dyDescent="0.25">
      <c r="A21" s="1">
        <v>20</v>
      </c>
      <c r="B21" s="1" t="s">
        <v>523</v>
      </c>
      <c r="C21" s="1" t="s">
        <v>214</v>
      </c>
      <c r="D21" s="27">
        <v>35219</v>
      </c>
      <c r="E21" s="1" t="s">
        <v>524</v>
      </c>
      <c r="F21" s="1">
        <v>35200</v>
      </c>
      <c r="I21" s="28" t="s">
        <v>533</v>
      </c>
      <c r="J21" s="29"/>
    </row>
    <row r="22" spans="1:10" x14ac:dyDescent="0.25">
      <c r="D22" s="9"/>
    </row>
    <row r="23" spans="1:10" x14ac:dyDescent="0.25">
      <c r="D23" s="9"/>
    </row>
    <row r="24" spans="1:10" x14ac:dyDescent="0.25">
      <c r="D24" s="9"/>
    </row>
    <row r="25" spans="1:10" x14ac:dyDescent="0.25">
      <c r="D25" s="9"/>
    </row>
    <row r="26" spans="1:10" x14ac:dyDescent="0.25">
      <c r="D26" s="9"/>
    </row>
    <row r="27" spans="1:10" x14ac:dyDescent="0.25">
      <c r="D27" s="9"/>
    </row>
    <row r="28" spans="1:10" x14ac:dyDescent="0.25">
      <c r="D28" s="9"/>
    </row>
    <row r="29" spans="1:10" x14ac:dyDescent="0.25">
      <c r="D29" s="9"/>
    </row>
    <row r="30" spans="1:10" x14ac:dyDescent="0.25">
      <c r="D30" s="9"/>
    </row>
    <row r="31" spans="1:10" x14ac:dyDescent="0.25">
      <c r="D31" s="9"/>
    </row>
    <row r="32" spans="1:10" x14ac:dyDescent="0.25">
      <c r="D32" s="9"/>
    </row>
  </sheetData>
  <mergeCells count="1">
    <mergeCell ref="I14:J14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x14ac:dyDescent="0.25"/>
  <cols>
    <col min="1" max="1" width="3.140625" bestFit="1" customWidth="1"/>
    <col min="2" max="2" width="35.140625" bestFit="1" customWidth="1"/>
    <col min="3" max="3" width="4.5703125" bestFit="1" customWidth="1"/>
    <col min="4" max="4" width="15.140625" bestFit="1" customWidth="1"/>
    <col min="5" max="5" width="13.5703125" bestFit="1" customWidth="1"/>
    <col min="9" max="9" width="52.140625" customWidth="1"/>
    <col min="10" max="10" width="12.7109375" bestFit="1" customWidth="1"/>
  </cols>
  <sheetData>
    <row r="1" spans="1:10" x14ac:dyDescent="0.25">
      <c r="A1" s="23" t="s">
        <v>6</v>
      </c>
      <c r="B1" s="23" t="s">
        <v>32</v>
      </c>
      <c r="C1" s="23" t="s">
        <v>198</v>
      </c>
      <c r="D1" s="23" t="s">
        <v>505</v>
      </c>
      <c r="E1" s="23" t="s">
        <v>100</v>
      </c>
      <c r="F1" s="23" t="s">
        <v>62</v>
      </c>
    </row>
    <row r="2" spans="1:10" x14ac:dyDescent="0.25">
      <c r="A2" s="1">
        <v>1</v>
      </c>
      <c r="B2" s="1" t="s">
        <v>419</v>
      </c>
      <c r="C2" s="1" t="s">
        <v>213</v>
      </c>
      <c r="D2" s="27">
        <v>31291</v>
      </c>
      <c r="E2" s="1" t="s">
        <v>524</v>
      </c>
      <c r="F2" s="1">
        <v>45300</v>
      </c>
    </row>
    <row r="3" spans="1:10" x14ac:dyDescent="0.25">
      <c r="A3" s="1">
        <v>2</v>
      </c>
      <c r="B3" s="1" t="s">
        <v>506</v>
      </c>
      <c r="C3" s="1" t="s">
        <v>214</v>
      </c>
      <c r="D3" s="27">
        <v>33677</v>
      </c>
      <c r="E3" s="1" t="s">
        <v>526</v>
      </c>
      <c r="F3" s="1">
        <v>50900</v>
      </c>
    </row>
    <row r="4" spans="1:10" x14ac:dyDescent="0.25">
      <c r="A4" s="1">
        <v>3</v>
      </c>
      <c r="B4" s="1" t="s">
        <v>507</v>
      </c>
      <c r="C4" s="1" t="s">
        <v>213</v>
      </c>
      <c r="D4" s="27">
        <v>31620</v>
      </c>
      <c r="E4" s="1" t="s">
        <v>524</v>
      </c>
      <c r="F4" s="1">
        <v>56700</v>
      </c>
    </row>
    <row r="5" spans="1:10" x14ac:dyDescent="0.25">
      <c r="A5" s="1">
        <v>4</v>
      </c>
      <c r="B5" s="1" t="s">
        <v>508</v>
      </c>
      <c r="C5" s="1" t="s">
        <v>214</v>
      </c>
      <c r="D5" s="27">
        <v>30607</v>
      </c>
      <c r="E5" s="1" t="s">
        <v>524</v>
      </c>
      <c r="F5" s="1">
        <v>41800</v>
      </c>
    </row>
    <row r="6" spans="1:10" x14ac:dyDescent="0.25">
      <c r="A6" s="1">
        <v>5</v>
      </c>
      <c r="B6" s="1" t="s">
        <v>509</v>
      </c>
      <c r="C6" s="1" t="s">
        <v>213</v>
      </c>
      <c r="D6" s="27">
        <v>32634</v>
      </c>
      <c r="E6" s="1" t="s">
        <v>525</v>
      </c>
      <c r="F6" s="1">
        <v>78200</v>
      </c>
    </row>
    <row r="7" spans="1:10" x14ac:dyDescent="0.25">
      <c r="A7" s="1">
        <v>6</v>
      </c>
      <c r="B7" s="1" t="s">
        <v>510</v>
      </c>
      <c r="C7" s="1" t="s">
        <v>214</v>
      </c>
      <c r="D7" s="27">
        <v>35787</v>
      </c>
      <c r="E7" s="1" t="s">
        <v>526</v>
      </c>
      <c r="F7" s="1">
        <v>52600</v>
      </c>
    </row>
    <row r="8" spans="1:10" x14ac:dyDescent="0.25">
      <c r="A8" s="1">
        <v>7</v>
      </c>
      <c r="B8" s="1" t="s">
        <v>511</v>
      </c>
      <c r="C8" s="1" t="s">
        <v>213</v>
      </c>
      <c r="D8" s="27">
        <v>30842</v>
      </c>
      <c r="E8" s="1" t="s">
        <v>524</v>
      </c>
      <c r="F8" s="1">
        <v>75200</v>
      </c>
    </row>
    <row r="9" spans="1:10" x14ac:dyDescent="0.25">
      <c r="A9" s="1">
        <v>8</v>
      </c>
      <c r="B9" s="1" t="s">
        <v>512</v>
      </c>
      <c r="C9" s="1" t="s">
        <v>214</v>
      </c>
      <c r="D9" s="27">
        <v>29920</v>
      </c>
      <c r="E9" s="1" t="s">
        <v>524</v>
      </c>
      <c r="F9" s="1">
        <v>48600</v>
      </c>
    </row>
    <row r="10" spans="1:10" x14ac:dyDescent="0.25">
      <c r="A10" s="1">
        <v>9</v>
      </c>
      <c r="B10" s="1" t="s">
        <v>485</v>
      </c>
      <c r="C10" s="1" t="s">
        <v>213</v>
      </c>
      <c r="D10" s="27">
        <v>33097</v>
      </c>
      <c r="E10" s="1" t="s">
        <v>525</v>
      </c>
      <c r="F10" s="1">
        <v>35400</v>
      </c>
    </row>
    <row r="11" spans="1:10" x14ac:dyDescent="0.25">
      <c r="A11" s="1">
        <v>10</v>
      </c>
      <c r="B11" s="1" t="s">
        <v>513</v>
      </c>
      <c r="C11" s="1" t="s">
        <v>214</v>
      </c>
      <c r="D11" s="27">
        <v>31833</v>
      </c>
      <c r="E11" s="1" t="s">
        <v>526</v>
      </c>
      <c r="F11" s="1">
        <v>83800</v>
      </c>
    </row>
    <row r="12" spans="1:10" x14ac:dyDescent="0.25">
      <c r="A12" s="1">
        <v>11</v>
      </c>
      <c r="B12" s="1" t="s">
        <v>514</v>
      </c>
      <c r="C12" s="1" t="s">
        <v>213</v>
      </c>
      <c r="D12" s="27">
        <v>34432</v>
      </c>
      <c r="E12" s="1" t="s">
        <v>525</v>
      </c>
      <c r="F12" s="1">
        <v>43700</v>
      </c>
    </row>
    <row r="13" spans="1:10" x14ac:dyDescent="0.25">
      <c r="A13" s="1">
        <v>12</v>
      </c>
      <c r="B13" s="1" t="s">
        <v>515</v>
      </c>
      <c r="C13" s="1" t="s">
        <v>214</v>
      </c>
      <c r="D13" s="27">
        <v>36422</v>
      </c>
      <c r="E13" s="1" t="s">
        <v>527</v>
      </c>
      <c r="F13" s="1">
        <v>70500</v>
      </c>
    </row>
    <row r="14" spans="1:10" x14ac:dyDescent="0.25">
      <c r="A14" s="1">
        <v>13</v>
      </c>
      <c r="B14" s="1" t="s">
        <v>516</v>
      </c>
      <c r="C14" s="1" t="s">
        <v>213</v>
      </c>
      <c r="D14" s="27">
        <v>29953</v>
      </c>
      <c r="E14" s="1" t="s">
        <v>524</v>
      </c>
      <c r="F14" s="1">
        <v>76400</v>
      </c>
      <c r="I14" s="83" t="s">
        <v>534</v>
      </c>
      <c r="J14" s="83"/>
    </row>
    <row r="15" spans="1:10" x14ac:dyDescent="0.25">
      <c r="A15" s="1">
        <v>14</v>
      </c>
      <c r="B15" s="1" t="s">
        <v>517</v>
      </c>
      <c r="C15" s="1" t="s">
        <v>214</v>
      </c>
      <c r="D15" s="27">
        <v>32339</v>
      </c>
      <c r="E15" s="1" t="s">
        <v>525</v>
      </c>
      <c r="F15" s="1">
        <v>62100</v>
      </c>
      <c r="I15" s="28" t="s">
        <v>542</v>
      </c>
      <c r="J15" s="29">
        <f>SUMIFS(F2:F21,C2:C21,"м",E2:E21,"Казань")</f>
        <v>253600</v>
      </c>
    </row>
    <row r="16" spans="1:10" x14ac:dyDescent="0.25">
      <c r="A16" s="1">
        <v>15</v>
      </c>
      <c r="B16" s="1" t="s">
        <v>484</v>
      </c>
      <c r="C16" s="1" t="s">
        <v>214</v>
      </c>
      <c r="D16" s="27">
        <v>34786</v>
      </c>
      <c r="E16" s="1" t="s">
        <v>526</v>
      </c>
      <c r="F16" s="1">
        <v>67900</v>
      </c>
      <c r="I16" s="28" t="s">
        <v>543</v>
      </c>
      <c r="J16" s="29"/>
    </row>
    <row r="17" spans="1:10" x14ac:dyDescent="0.25">
      <c r="A17" s="1">
        <v>16</v>
      </c>
      <c r="B17" s="1" t="s">
        <v>519</v>
      </c>
      <c r="C17" s="1" t="s">
        <v>214</v>
      </c>
      <c r="D17" s="27">
        <v>29536</v>
      </c>
      <c r="E17" s="1" t="s">
        <v>524</v>
      </c>
      <c r="F17" s="1">
        <v>88900</v>
      </c>
      <c r="I17" s="28" t="s">
        <v>544</v>
      </c>
      <c r="J17" s="29"/>
    </row>
    <row r="18" spans="1:10" x14ac:dyDescent="0.25">
      <c r="A18" s="1">
        <v>17</v>
      </c>
      <c r="B18" s="1" t="s">
        <v>520</v>
      </c>
      <c r="C18" s="1" t="s">
        <v>213</v>
      </c>
      <c r="D18" s="27">
        <v>34113</v>
      </c>
      <c r="E18" s="1" t="s">
        <v>526</v>
      </c>
      <c r="F18" s="1">
        <v>57400</v>
      </c>
      <c r="I18" s="1" t="s">
        <v>545</v>
      </c>
      <c r="J18" s="29"/>
    </row>
    <row r="19" spans="1:10" ht="15" customHeight="1" x14ac:dyDescent="0.25">
      <c r="A19" s="1">
        <v>18</v>
      </c>
      <c r="B19" s="1" t="s">
        <v>521</v>
      </c>
      <c r="C19" s="1" t="s">
        <v>214</v>
      </c>
      <c r="D19" s="27">
        <v>33488</v>
      </c>
      <c r="E19" s="1" t="s">
        <v>525</v>
      </c>
      <c r="F19" s="1">
        <v>43100</v>
      </c>
      <c r="I19" s="28" t="s">
        <v>546</v>
      </c>
      <c r="J19" s="29"/>
    </row>
    <row r="20" spans="1:10" ht="15" customHeight="1" x14ac:dyDescent="0.25">
      <c r="A20" s="1">
        <v>19</v>
      </c>
      <c r="B20" s="1" t="s">
        <v>492</v>
      </c>
      <c r="C20" s="1" t="s">
        <v>214</v>
      </c>
      <c r="D20" s="27">
        <v>31036</v>
      </c>
      <c r="E20" s="1" t="s">
        <v>527</v>
      </c>
      <c r="F20" s="1">
        <v>38700</v>
      </c>
      <c r="I20" s="28" t="s">
        <v>547</v>
      </c>
      <c r="J20" s="29"/>
    </row>
    <row r="21" spans="1:10" x14ac:dyDescent="0.25">
      <c r="A21" s="1">
        <v>20</v>
      </c>
      <c r="B21" s="1" t="s">
        <v>523</v>
      </c>
      <c r="C21" s="1" t="s">
        <v>214</v>
      </c>
      <c r="D21" s="27">
        <v>35219</v>
      </c>
      <c r="E21" s="1" t="s">
        <v>524</v>
      </c>
      <c r="F21" s="1">
        <v>35200</v>
      </c>
      <c r="I21" s="28" t="s">
        <v>548</v>
      </c>
      <c r="J21" s="29"/>
    </row>
    <row r="22" spans="1:10" x14ac:dyDescent="0.25">
      <c r="D22" s="9"/>
    </row>
    <row r="23" spans="1:10" x14ac:dyDescent="0.25">
      <c r="D23" s="9"/>
    </row>
    <row r="24" spans="1:10" x14ac:dyDescent="0.25">
      <c r="D24" s="9"/>
    </row>
    <row r="25" spans="1:10" x14ac:dyDescent="0.25">
      <c r="D25" s="9"/>
    </row>
    <row r="26" spans="1:10" x14ac:dyDescent="0.25">
      <c r="D26" s="9"/>
    </row>
    <row r="27" spans="1:10" x14ac:dyDescent="0.25">
      <c r="D27" s="9"/>
    </row>
    <row r="28" spans="1:10" x14ac:dyDescent="0.25">
      <c r="D28" s="9"/>
    </row>
    <row r="29" spans="1:10" x14ac:dyDescent="0.25">
      <c r="D29" s="9"/>
    </row>
    <row r="30" spans="1:10" x14ac:dyDescent="0.25">
      <c r="D30" s="9"/>
    </row>
    <row r="31" spans="1:10" x14ac:dyDescent="0.25">
      <c r="D31" s="9"/>
    </row>
    <row r="32" spans="1:10" x14ac:dyDescent="0.25">
      <c r="D32" s="9"/>
    </row>
  </sheetData>
  <mergeCells count="1">
    <mergeCell ref="I14:J14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5"/>
  <cols>
    <col min="1" max="1" width="3.7109375" customWidth="1"/>
    <col min="2" max="2" width="15.140625" bestFit="1" customWidth="1"/>
    <col min="3" max="3" width="25.140625" bestFit="1" customWidth="1"/>
    <col min="4" max="4" width="14.85546875" bestFit="1" customWidth="1"/>
    <col min="5" max="5" width="16.42578125" bestFit="1" customWidth="1"/>
    <col min="6" max="6" width="12" bestFit="1" customWidth="1"/>
    <col min="8" max="8" width="9.85546875" bestFit="1" customWidth="1"/>
    <col min="9" max="9" width="24.85546875" bestFit="1" customWidth="1"/>
    <col min="10" max="10" width="5.7109375" bestFit="1" customWidth="1"/>
    <col min="13" max="13" width="9.85546875" bestFit="1" customWidth="1"/>
    <col min="14" max="14" width="11.85546875" customWidth="1"/>
  </cols>
  <sheetData>
    <row r="1" spans="1:10" x14ac:dyDescent="0.25">
      <c r="A1" s="64"/>
      <c r="B1" s="64" t="s">
        <v>409</v>
      </c>
      <c r="C1" s="64" t="s">
        <v>410</v>
      </c>
      <c r="D1" s="64" t="s">
        <v>59</v>
      </c>
      <c r="E1" s="64" t="s">
        <v>411</v>
      </c>
      <c r="F1" s="64" t="s">
        <v>604</v>
      </c>
      <c r="H1" s="83" t="s">
        <v>603</v>
      </c>
      <c r="I1" s="83"/>
      <c r="J1" s="83"/>
    </row>
    <row r="2" spans="1:10" x14ac:dyDescent="0.25">
      <c r="A2" s="1">
        <v>1</v>
      </c>
      <c r="B2" s="1" t="s">
        <v>387</v>
      </c>
      <c r="C2" s="1">
        <v>600</v>
      </c>
      <c r="D2" s="1" t="str">
        <f>VLOOKUP(B2,$H$2:$J$17,2,0)</f>
        <v>Кирпич</v>
      </c>
      <c r="E2" s="1">
        <f>VLOOKUP(B2,$H$2:$J$17,3,0)</f>
        <v>100</v>
      </c>
      <c r="F2" s="1">
        <f>C2*E2</f>
        <v>60000</v>
      </c>
      <c r="H2" s="1" t="s">
        <v>412</v>
      </c>
      <c r="I2" s="1" t="s">
        <v>59</v>
      </c>
      <c r="J2" s="1" t="s">
        <v>60</v>
      </c>
    </row>
    <row r="3" spans="1:10" x14ac:dyDescent="0.25">
      <c r="A3" s="1">
        <v>2</v>
      </c>
      <c r="B3" s="1" t="s">
        <v>390</v>
      </c>
      <c r="C3" s="1">
        <v>50</v>
      </c>
      <c r="D3" s="1"/>
      <c r="E3" s="1"/>
      <c r="F3" s="1"/>
      <c r="H3" s="1" t="s">
        <v>387</v>
      </c>
      <c r="I3" s="1" t="s">
        <v>397</v>
      </c>
      <c r="J3" s="1">
        <v>100</v>
      </c>
    </row>
    <row r="4" spans="1:10" x14ac:dyDescent="0.25">
      <c r="A4" s="1">
        <v>3</v>
      </c>
      <c r="B4" s="1" t="s">
        <v>392</v>
      </c>
      <c r="C4" s="1">
        <v>150</v>
      </c>
      <c r="D4" s="1"/>
      <c r="E4" s="1"/>
      <c r="F4" s="1"/>
      <c r="H4" s="1" t="s">
        <v>388</v>
      </c>
      <c r="I4" s="1" t="s">
        <v>398</v>
      </c>
      <c r="J4" s="1">
        <v>500</v>
      </c>
    </row>
    <row r="5" spans="1:10" x14ac:dyDescent="0.25">
      <c r="A5" s="1">
        <v>4</v>
      </c>
      <c r="B5" s="1" t="s">
        <v>387</v>
      </c>
      <c r="C5" s="1">
        <v>60</v>
      </c>
      <c r="D5" s="1"/>
      <c r="E5" s="1"/>
      <c r="F5" s="1"/>
      <c r="H5" s="1" t="s">
        <v>389</v>
      </c>
      <c r="I5" s="1" t="s">
        <v>399</v>
      </c>
      <c r="J5" s="1">
        <v>600</v>
      </c>
    </row>
    <row r="6" spans="1:10" x14ac:dyDescent="0.25">
      <c r="A6" s="1">
        <v>5</v>
      </c>
      <c r="B6" s="1" t="s">
        <v>391</v>
      </c>
      <c r="C6" s="1">
        <v>8</v>
      </c>
      <c r="D6" s="1"/>
      <c r="E6" s="1"/>
      <c r="F6" s="1"/>
      <c r="H6" s="1" t="s">
        <v>390</v>
      </c>
      <c r="I6" s="1" t="s">
        <v>400</v>
      </c>
      <c r="J6" s="1">
        <v>500</v>
      </c>
    </row>
    <row r="7" spans="1:10" x14ac:dyDescent="0.25">
      <c r="A7" s="1">
        <v>6</v>
      </c>
      <c r="B7" s="1" t="s">
        <v>389</v>
      </c>
      <c r="C7" s="1">
        <v>25</v>
      </c>
      <c r="D7" s="1"/>
      <c r="E7" s="1"/>
      <c r="F7" s="1"/>
      <c r="H7" s="1" t="s">
        <v>391</v>
      </c>
      <c r="I7" s="1" t="s">
        <v>401</v>
      </c>
      <c r="J7" s="1">
        <v>450</v>
      </c>
    </row>
    <row r="8" spans="1:10" x14ac:dyDescent="0.25">
      <c r="A8" s="1">
        <v>7</v>
      </c>
      <c r="B8" s="1" t="s">
        <v>390</v>
      </c>
      <c r="C8" s="1">
        <v>30</v>
      </c>
      <c r="D8" s="1"/>
      <c r="E8" s="1"/>
      <c r="F8" s="1"/>
      <c r="H8" s="1" t="s">
        <v>392</v>
      </c>
      <c r="I8" s="1" t="s">
        <v>414</v>
      </c>
      <c r="J8" s="1">
        <v>550</v>
      </c>
    </row>
    <row r="9" spans="1:10" x14ac:dyDescent="0.25">
      <c r="E9" s="1" t="s">
        <v>61</v>
      </c>
      <c r="F9" s="1"/>
      <c r="H9" s="1" t="s">
        <v>393</v>
      </c>
      <c r="I9" s="1" t="s">
        <v>402</v>
      </c>
      <c r="J9" s="1">
        <v>350</v>
      </c>
    </row>
    <row r="10" spans="1:10" x14ac:dyDescent="0.25">
      <c r="H10" s="1" t="s">
        <v>394</v>
      </c>
      <c r="I10" s="1" t="s">
        <v>403</v>
      </c>
      <c r="J10" s="1">
        <v>450</v>
      </c>
    </row>
    <row r="11" spans="1:10" x14ac:dyDescent="0.25">
      <c r="H11" s="1" t="s">
        <v>395</v>
      </c>
      <c r="I11" s="1" t="s">
        <v>415</v>
      </c>
      <c r="J11" s="1">
        <v>650</v>
      </c>
    </row>
    <row r="12" spans="1:10" x14ac:dyDescent="0.25">
      <c r="H12" s="1" t="s">
        <v>396</v>
      </c>
      <c r="I12" s="1" t="s">
        <v>404</v>
      </c>
      <c r="J12" s="1">
        <v>450</v>
      </c>
    </row>
    <row r="13" spans="1:10" x14ac:dyDescent="0.25">
      <c r="H13" s="1" t="s">
        <v>387</v>
      </c>
      <c r="I13" s="1" t="s">
        <v>405</v>
      </c>
      <c r="J13" s="1">
        <v>700</v>
      </c>
    </row>
    <row r="14" spans="1:10" x14ac:dyDescent="0.25">
      <c r="H14" s="1" t="s">
        <v>390</v>
      </c>
      <c r="I14" s="1" t="s">
        <v>406</v>
      </c>
      <c r="J14" s="1">
        <v>650</v>
      </c>
    </row>
    <row r="15" spans="1:10" x14ac:dyDescent="0.25">
      <c r="H15" s="1" t="s">
        <v>389</v>
      </c>
      <c r="I15" s="1" t="s">
        <v>413</v>
      </c>
      <c r="J15" s="1">
        <v>450</v>
      </c>
    </row>
    <row r="16" spans="1:10" x14ac:dyDescent="0.25">
      <c r="H16" s="1" t="s">
        <v>390</v>
      </c>
      <c r="I16" s="1" t="s">
        <v>407</v>
      </c>
      <c r="J16" s="1">
        <v>350</v>
      </c>
    </row>
    <row r="17" spans="8:10" x14ac:dyDescent="0.25">
      <c r="H17" s="1" t="s">
        <v>391</v>
      </c>
      <c r="I17" s="1" t="s">
        <v>408</v>
      </c>
      <c r="J17" s="1">
        <v>800</v>
      </c>
    </row>
  </sheetData>
  <mergeCells count="1">
    <mergeCell ref="H1:J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C1"/>
    </sheetView>
  </sheetViews>
  <sheetFormatPr defaultRowHeight="15" x14ac:dyDescent="0.25"/>
  <cols>
    <col min="1" max="1" width="32.140625" bestFit="1" customWidth="1"/>
  </cols>
  <sheetData>
    <row r="1" spans="1:6" x14ac:dyDescent="0.25">
      <c r="A1" s="85" t="s">
        <v>606</v>
      </c>
      <c r="B1" s="85"/>
      <c r="C1" s="85"/>
      <c r="E1" s="84" t="s">
        <v>418</v>
      </c>
      <c r="F1" s="84"/>
    </row>
    <row r="2" spans="1:6" x14ac:dyDescent="0.25">
      <c r="A2" s="45" t="s">
        <v>63</v>
      </c>
      <c r="B2" s="29" t="s">
        <v>416</v>
      </c>
      <c r="C2" s="39" t="s">
        <v>417</v>
      </c>
      <c r="E2" s="1">
        <v>0</v>
      </c>
      <c r="F2" s="1">
        <v>2</v>
      </c>
    </row>
    <row r="3" spans="1:6" x14ac:dyDescent="0.25">
      <c r="A3" s="1" t="s">
        <v>419</v>
      </c>
      <c r="B3" s="1">
        <v>7</v>
      </c>
      <c r="C3" s="1">
        <f>VLOOKUP(B3,$E$2:$F$5,2,1)</f>
        <v>3</v>
      </c>
      <c r="E3" s="1">
        <v>7</v>
      </c>
      <c r="F3" s="1">
        <v>3</v>
      </c>
    </row>
    <row r="4" spans="1:6" x14ac:dyDescent="0.25">
      <c r="A4" s="1" t="s">
        <v>420</v>
      </c>
      <c r="B4" s="1">
        <v>18</v>
      </c>
      <c r="C4" s="1"/>
      <c r="E4" s="1">
        <v>12</v>
      </c>
      <c r="F4" s="1">
        <v>4</v>
      </c>
    </row>
    <row r="5" spans="1:6" x14ac:dyDescent="0.25">
      <c r="A5" s="1" t="s">
        <v>421</v>
      </c>
      <c r="B5" s="1">
        <v>2</v>
      </c>
      <c r="C5" s="1"/>
      <c r="E5" s="1">
        <v>17</v>
      </c>
      <c r="F5" s="1">
        <v>5</v>
      </c>
    </row>
    <row r="6" spans="1:6" x14ac:dyDescent="0.25">
      <c r="A6" s="1" t="s">
        <v>422</v>
      </c>
      <c r="B6" s="1">
        <v>14</v>
      </c>
      <c r="C6" s="1"/>
    </row>
    <row r="7" spans="1:6" x14ac:dyDescent="0.25">
      <c r="A7" s="1" t="s">
        <v>423</v>
      </c>
      <c r="B7" s="1">
        <v>9</v>
      </c>
      <c r="C7" s="1"/>
    </row>
    <row r="8" spans="1:6" x14ac:dyDescent="0.25">
      <c r="A8" s="1" t="s">
        <v>424</v>
      </c>
      <c r="B8" s="1">
        <v>3</v>
      </c>
      <c r="C8" s="1"/>
    </row>
    <row r="9" spans="1:6" x14ac:dyDescent="0.25">
      <c r="A9" s="1" t="s">
        <v>425</v>
      </c>
      <c r="B9" s="1">
        <v>20</v>
      </c>
      <c r="C9" s="1"/>
    </row>
    <row r="10" spans="1:6" x14ac:dyDescent="0.25">
      <c r="A10" s="1" t="s">
        <v>426</v>
      </c>
      <c r="B10" s="1">
        <v>11</v>
      </c>
      <c r="C10" s="1"/>
    </row>
    <row r="11" spans="1:6" x14ac:dyDescent="0.25">
      <c r="A11" s="1" t="s">
        <v>427</v>
      </c>
      <c r="B11" s="1">
        <v>6</v>
      </c>
      <c r="C11" s="1"/>
    </row>
    <row r="12" spans="1:6" x14ac:dyDescent="0.25">
      <c r="A12" s="1" t="s">
        <v>428</v>
      </c>
      <c r="B12" s="1">
        <v>16</v>
      </c>
      <c r="C12" s="1"/>
    </row>
    <row r="13" spans="1:6" x14ac:dyDescent="0.25">
      <c r="A13" s="1" t="s">
        <v>429</v>
      </c>
      <c r="B13" s="1">
        <v>1</v>
      </c>
      <c r="C13" s="1"/>
    </row>
    <row r="14" spans="1:6" x14ac:dyDescent="0.25">
      <c r="A14" s="1" t="s">
        <v>430</v>
      </c>
      <c r="B14" s="1">
        <v>13</v>
      </c>
      <c r="C14" s="1"/>
    </row>
    <row r="15" spans="1:6" x14ac:dyDescent="0.25">
      <c r="A15" s="1" t="s">
        <v>431</v>
      </c>
      <c r="B15" s="1">
        <v>5</v>
      </c>
      <c r="C15" s="1"/>
    </row>
    <row r="16" spans="1:6" x14ac:dyDescent="0.25">
      <c r="A16" s="1" t="s">
        <v>432</v>
      </c>
      <c r="B16" s="1">
        <v>19</v>
      </c>
      <c r="C16" s="1"/>
    </row>
    <row r="17" spans="1:3" x14ac:dyDescent="0.25">
      <c r="A17" s="1" t="s">
        <v>433</v>
      </c>
      <c r="B17" s="1">
        <v>10</v>
      </c>
      <c r="C17" s="1"/>
    </row>
  </sheetData>
  <mergeCells count="2">
    <mergeCell ref="E1:F1"/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cols>
    <col min="1" max="1" width="10.140625" bestFit="1" customWidth="1"/>
    <col min="2" max="2" width="13.140625" bestFit="1" customWidth="1"/>
  </cols>
  <sheetData>
    <row r="1" spans="1:2" x14ac:dyDescent="0.25">
      <c r="A1" s="11" t="s">
        <v>54</v>
      </c>
      <c r="B1" s="11" t="s">
        <v>55</v>
      </c>
    </row>
    <row r="2" spans="1:2" x14ac:dyDescent="0.25">
      <c r="A2" s="10">
        <v>45170</v>
      </c>
      <c r="B2" s="7" t="s">
        <v>56</v>
      </c>
    </row>
    <row r="3" spans="1:2" x14ac:dyDescent="0.25">
      <c r="A3" s="10"/>
      <c r="B3" s="7"/>
    </row>
    <row r="4" spans="1:2" x14ac:dyDescent="0.25">
      <c r="A4" s="10"/>
      <c r="B4" s="7"/>
    </row>
    <row r="5" spans="1:2" x14ac:dyDescent="0.25">
      <c r="A5" s="10"/>
      <c r="B5" s="7"/>
    </row>
    <row r="6" spans="1:2" x14ac:dyDescent="0.25">
      <c r="A6" s="10"/>
      <c r="B6" s="7"/>
    </row>
    <row r="7" spans="1:2" x14ac:dyDescent="0.25">
      <c r="A7" s="10"/>
      <c r="B7" s="7"/>
    </row>
    <row r="8" spans="1:2" x14ac:dyDescent="0.25">
      <c r="A8" s="10"/>
      <c r="B8" s="7"/>
    </row>
    <row r="9" spans="1:2" x14ac:dyDescent="0.25">
      <c r="A9" s="10"/>
      <c r="B9" s="7"/>
    </row>
    <row r="10" spans="1:2" x14ac:dyDescent="0.25">
      <c r="A10" s="10"/>
      <c r="B10" s="7"/>
    </row>
    <row r="11" spans="1:2" x14ac:dyDescent="0.25">
      <c r="A11" s="10"/>
      <c r="B11" s="7"/>
    </row>
    <row r="12" spans="1:2" x14ac:dyDescent="0.25">
      <c r="A12" s="10"/>
      <c r="B12" s="7"/>
    </row>
    <row r="13" spans="1:2" x14ac:dyDescent="0.25">
      <c r="A13" s="10"/>
      <c r="B13" s="7"/>
    </row>
    <row r="14" spans="1:2" x14ac:dyDescent="0.25">
      <c r="A14" s="10"/>
      <c r="B14" s="7"/>
    </row>
    <row r="15" spans="1:2" x14ac:dyDescent="0.25">
      <c r="A15" s="10"/>
      <c r="B15" s="7"/>
    </row>
    <row r="16" spans="1:2" x14ac:dyDescent="0.25">
      <c r="A16" s="10"/>
      <c r="B16" s="7"/>
    </row>
    <row r="17" spans="1:2" x14ac:dyDescent="0.25">
      <c r="A17" s="10"/>
      <c r="B17" s="7"/>
    </row>
    <row r="18" spans="1:2" x14ac:dyDescent="0.25">
      <c r="A18" s="10"/>
      <c r="B18" s="7"/>
    </row>
    <row r="19" spans="1:2" x14ac:dyDescent="0.25">
      <c r="A19" s="10"/>
      <c r="B19" s="7"/>
    </row>
    <row r="20" spans="1:2" x14ac:dyDescent="0.25">
      <c r="A20" s="10"/>
      <c r="B20" s="7"/>
    </row>
    <row r="21" spans="1:2" x14ac:dyDescent="0.25">
      <c r="A21" s="10"/>
      <c r="B21" s="7"/>
    </row>
    <row r="22" spans="1:2" x14ac:dyDescent="0.25">
      <c r="A22" s="10"/>
      <c r="B22" s="7"/>
    </row>
    <row r="23" spans="1:2" x14ac:dyDescent="0.25">
      <c r="A23" s="9"/>
    </row>
    <row r="24" spans="1:2" x14ac:dyDescent="0.25">
      <c r="A24" s="9"/>
    </row>
    <row r="25" spans="1:2" x14ac:dyDescent="0.25">
      <c r="A25" s="9"/>
    </row>
    <row r="26" spans="1:2" x14ac:dyDescent="0.25">
      <c r="A26" s="9"/>
    </row>
    <row r="27" spans="1:2" x14ac:dyDescent="0.25">
      <c r="A27" s="9"/>
    </row>
    <row r="28" spans="1:2" x14ac:dyDescent="0.25">
      <c r="A28" s="9"/>
    </row>
    <row r="29" spans="1:2" x14ac:dyDescent="0.25">
      <c r="A29" s="9"/>
    </row>
    <row r="30" spans="1:2" x14ac:dyDescent="0.25">
      <c r="A30" s="9"/>
    </row>
    <row r="31" spans="1:2" x14ac:dyDescent="0.25">
      <c r="A31" s="9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" x14ac:dyDescent="0.25"/>
  <cols>
    <col min="1" max="1" width="35" bestFit="1" customWidth="1"/>
    <col min="2" max="3" width="17.85546875" bestFit="1" customWidth="1"/>
    <col min="4" max="4" width="11" bestFit="1" customWidth="1"/>
    <col min="5" max="5" width="10.5703125" bestFit="1" customWidth="1"/>
    <col min="6" max="6" width="7.7109375" bestFit="1" customWidth="1"/>
    <col min="7" max="7" width="9.7109375" bestFit="1" customWidth="1"/>
    <col min="8" max="8" width="10" bestFit="1" customWidth="1"/>
  </cols>
  <sheetData>
    <row r="1" spans="1:8" x14ac:dyDescent="0.25">
      <c r="A1" s="29" t="s">
        <v>434</v>
      </c>
      <c r="B1" s="1" t="s">
        <v>435</v>
      </c>
      <c r="C1" s="1" t="s">
        <v>436</v>
      </c>
      <c r="D1" s="1" t="s">
        <v>359</v>
      </c>
      <c r="E1" s="1" t="s">
        <v>437</v>
      </c>
      <c r="F1" s="1" t="s">
        <v>438</v>
      </c>
      <c r="G1" s="1" t="s">
        <v>439</v>
      </c>
      <c r="H1" s="1" t="s">
        <v>440</v>
      </c>
    </row>
    <row r="2" spans="1:8" x14ac:dyDescent="0.25">
      <c r="A2" s="29" t="s">
        <v>62</v>
      </c>
      <c r="B2" s="1">
        <v>120000</v>
      </c>
      <c r="C2" s="1">
        <v>78000</v>
      </c>
      <c r="D2" s="1">
        <v>51000</v>
      </c>
      <c r="E2" s="1">
        <v>32000</v>
      </c>
      <c r="F2" s="1">
        <v>11000</v>
      </c>
      <c r="G2" s="1">
        <v>36000</v>
      </c>
      <c r="H2" s="1">
        <v>35000</v>
      </c>
    </row>
    <row r="4" spans="1:8" x14ac:dyDescent="0.25">
      <c r="A4" s="22" t="s">
        <v>32</v>
      </c>
      <c r="B4" s="22" t="s">
        <v>58</v>
      </c>
      <c r="C4" s="22" t="s">
        <v>62</v>
      </c>
    </row>
    <row r="5" spans="1:8" x14ac:dyDescent="0.25">
      <c r="A5" s="1" t="s">
        <v>441</v>
      </c>
      <c r="B5" s="1" t="s">
        <v>437</v>
      </c>
      <c r="C5" s="1">
        <f>HLOOKUP(B5,$B$1:$H$2,2,0)</f>
        <v>32000</v>
      </c>
    </row>
    <row r="6" spans="1:8" x14ac:dyDescent="0.25">
      <c r="A6" s="1" t="s">
        <v>442</v>
      </c>
      <c r="B6" s="1" t="s">
        <v>359</v>
      </c>
      <c r="C6" s="1"/>
    </row>
    <row r="7" spans="1:8" x14ac:dyDescent="0.25">
      <c r="A7" s="1" t="s">
        <v>443</v>
      </c>
      <c r="B7" s="1" t="s">
        <v>440</v>
      </c>
      <c r="C7" s="1"/>
    </row>
    <row r="8" spans="1:8" x14ac:dyDescent="0.25">
      <c r="A8" s="1" t="s">
        <v>444</v>
      </c>
      <c r="B8" s="1" t="s">
        <v>436</v>
      </c>
      <c r="C8" s="1"/>
    </row>
    <row r="9" spans="1:8" x14ac:dyDescent="0.25">
      <c r="A9" s="1" t="s">
        <v>445</v>
      </c>
      <c r="B9" s="1" t="s">
        <v>438</v>
      </c>
      <c r="C9" s="1"/>
    </row>
    <row r="10" spans="1:8" x14ac:dyDescent="0.25">
      <c r="A10" s="1" t="s">
        <v>446</v>
      </c>
      <c r="B10" s="1" t="s">
        <v>440</v>
      </c>
      <c r="C10" s="1"/>
    </row>
    <row r="11" spans="1:8" x14ac:dyDescent="0.25">
      <c r="A11" s="1" t="s">
        <v>447</v>
      </c>
      <c r="B11" s="1" t="s">
        <v>438</v>
      </c>
      <c r="C11" s="1"/>
    </row>
    <row r="12" spans="1:8" x14ac:dyDescent="0.25">
      <c r="A12" s="1" t="s">
        <v>448</v>
      </c>
      <c r="B12" s="1" t="s">
        <v>439</v>
      </c>
      <c r="C12" s="1"/>
    </row>
    <row r="13" spans="1:8" x14ac:dyDescent="0.25">
      <c r="A13" s="1" t="s">
        <v>449</v>
      </c>
      <c r="B13" s="1" t="s">
        <v>359</v>
      </c>
      <c r="C13" s="1"/>
    </row>
    <row r="14" spans="1:8" x14ac:dyDescent="0.25">
      <c r="A14" s="1" t="s">
        <v>450</v>
      </c>
      <c r="B14" s="1" t="s">
        <v>440</v>
      </c>
      <c r="C14" s="1"/>
    </row>
    <row r="15" spans="1:8" x14ac:dyDescent="0.25">
      <c r="A15" s="1" t="s">
        <v>451</v>
      </c>
      <c r="B15" s="1" t="s">
        <v>437</v>
      </c>
      <c r="C15" s="1"/>
    </row>
    <row r="16" spans="1:8" x14ac:dyDescent="0.25">
      <c r="A16" s="1" t="s">
        <v>452</v>
      </c>
      <c r="B16" s="1" t="s">
        <v>438</v>
      </c>
      <c r="C16" s="1"/>
    </row>
    <row r="17" spans="1:3" x14ac:dyDescent="0.25">
      <c r="A17" s="1" t="s">
        <v>453</v>
      </c>
      <c r="B17" s="1" t="s">
        <v>439</v>
      </c>
      <c r="C17" s="1"/>
    </row>
    <row r="18" spans="1:3" x14ac:dyDescent="0.25">
      <c r="A18" s="1" t="s">
        <v>454</v>
      </c>
      <c r="B18" s="1" t="s">
        <v>436</v>
      </c>
      <c r="C18" s="1"/>
    </row>
    <row r="19" spans="1:3" x14ac:dyDescent="0.25">
      <c r="A19" s="1" t="s">
        <v>455</v>
      </c>
      <c r="B19" s="1" t="s">
        <v>437</v>
      </c>
      <c r="C19" s="1"/>
    </row>
    <row r="20" spans="1:3" x14ac:dyDescent="0.25">
      <c r="B20" s="21" t="s">
        <v>31</v>
      </c>
      <c r="C20" s="1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/>
  </sheetViews>
  <sheetFormatPr defaultRowHeight="15" x14ac:dyDescent="0.25"/>
  <cols>
    <col min="1" max="1" width="36" bestFit="1" customWidth="1"/>
    <col min="2" max="2" width="17.85546875" bestFit="1" customWidth="1"/>
    <col min="3" max="3" width="8" bestFit="1" customWidth="1"/>
    <col min="4" max="4" width="11.5703125" customWidth="1"/>
    <col min="6" max="6" width="17.85546875" bestFit="1" customWidth="1"/>
    <col min="7" max="8" width="17" bestFit="1" customWidth="1"/>
  </cols>
  <sheetData>
    <row r="1" spans="1:8" x14ac:dyDescent="0.25">
      <c r="A1" s="44" t="s">
        <v>32</v>
      </c>
      <c r="B1" s="44" t="s">
        <v>58</v>
      </c>
      <c r="C1" s="44" t="s">
        <v>456</v>
      </c>
      <c r="D1" s="44" t="s">
        <v>62</v>
      </c>
      <c r="F1" s="22" t="s">
        <v>58</v>
      </c>
      <c r="G1" s="22" t="s">
        <v>472</v>
      </c>
      <c r="H1" s="22" t="s">
        <v>473</v>
      </c>
    </row>
    <row r="2" spans="1:8" x14ac:dyDescent="0.25">
      <c r="A2" s="1" t="s">
        <v>457</v>
      </c>
      <c r="B2" s="1" t="s">
        <v>435</v>
      </c>
      <c r="C2" s="1">
        <v>1</v>
      </c>
      <c r="D2" s="1">
        <f>VLOOKUP(B2,$F$2:$H$6,IF(C2=1,2,3),1)</f>
        <v>115000</v>
      </c>
      <c r="F2" s="1" t="s">
        <v>435</v>
      </c>
      <c r="G2" s="1">
        <v>115000</v>
      </c>
      <c r="H2" s="1">
        <v>113000</v>
      </c>
    </row>
    <row r="3" spans="1:8" x14ac:dyDescent="0.25">
      <c r="A3" s="1" t="s">
        <v>458</v>
      </c>
      <c r="B3" s="1" t="s">
        <v>359</v>
      </c>
      <c r="C3" s="1">
        <v>2</v>
      </c>
      <c r="D3" s="1"/>
      <c r="F3" s="1" t="s">
        <v>436</v>
      </c>
      <c r="G3" s="1">
        <v>81000</v>
      </c>
      <c r="H3" s="1">
        <v>82000</v>
      </c>
    </row>
    <row r="4" spans="1:8" x14ac:dyDescent="0.25">
      <c r="A4" s="1" t="s">
        <v>459</v>
      </c>
      <c r="B4" s="1" t="s">
        <v>437</v>
      </c>
      <c r="C4" s="1">
        <v>2</v>
      </c>
      <c r="D4" s="1"/>
      <c r="F4" s="1" t="s">
        <v>359</v>
      </c>
      <c r="G4" s="1">
        <v>53000</v>
      </c>
      <c r="H4" s="1">
        <v>52000</v>
      </c>
    </row>
    <row r="5" spans="1:8" x14ac:dyDescent="0.25">
      <c r="A5" s="1" t="s">
        <v>460</v>
      </c>
      <c r="B5" s="1" t="s">
        <v>436</v>
      </c>
      <c r="C5" s="1">
        <v>1</v>
      </c>
      <c r="D5" s="1"/>
      <c r="F5" s="1" t="s">
        <v>437</v>
      </c>
      <c r="G5" s="1">
        <v>35000</v>
      </c>
      <c r="H5" s="1">
        <v>35500</v>
      </c>
    </row>
    <row r="6" spans="1:8" x14ac:dyDescent="0.25">
      <c r="A6" s="1" t="s">
        <v>461</v>
      </c>
      <c r="B6" s="1" t="s">
        <v>437</v>
      </c>
      <c r="C6" s="1">
        <v>2</v>
      </c>
      <c r="D6" s="1"/>
      <c r="F6" s="1" t="s">
        <v>438</v>
      </c>
      <c r="G6" s="1">
        <v>12000</v>
      </c>
      <c r="H6" s="1">
        <v>13000</v>
      </c>
    </row>
    <row r="7" spans="1:8" x14ac:dyDescent="0.25">
      <c r="A7" s="1" t="s">
        <v>462</v>
      </c>
      <c r="B7" s="1" t="s">
        <v>359</v>
      </c>
      <c r="C7" s="1">
        <v>1</v>
      </c>
      <c r="D7" s="1"/>
    </row>
    <row r="8" spans="1:8" x14ac:dyDescent="0.25">
      <c r="A8" s="1" t="s">
        <v>463</v>
      </c>
      <c r="B8" s="1" t="s">
        <v>438</v>
      </c>
      <c r="C8" s="1">
        <v>2</v>
      </c>
      <c r="D8" s="1"/>
    </row>
    <row r="9" spans="1:8" x14ac:dyDescent="0.25">
      <c r="A9" s="1" t="s">
        <v>464</v>
      </c>
      <c r="B9" s="1" t="s">
        <v>438</v>
      </c>
      <c r="C9" s="1">
        <v>1</v>
      </c>
      <c r="D9" s="1"/>
    </row>
    <row r="10" spans="1:8" x14ac:dyDescent="0.25">
      <c r="A10" s="1" t="s">
        <v>465</v>
      </c>
      <c r="B10" s="1" t="s">
        <v>359</v>
      </c>
      <c r="C10" s="1">
        <v>2</v>
      </c>
      <c r="D10" s="1"/>
    </row>
    <row r="11" spans="1:8" x14ac:dyDescent="0.25">
      <c r="A11" s="1" t="s">
        <v>466</v>
      </c>
      <c r="B11" s="1" t="s">
        <v>438</v>
      </c>
      <c r="C11" s="1">
        <v>2</v>
      </c>
      <c r="D11" s="1"/>
    </row>
    <row r="12" spans="1:8" x14ac:dyDescent="0.25">
      <c r="A12" s="1" t="s">
        <v>467</v>
      </c>
      <c r="B12" s="1" t="s">
        <v>359</v>
      </c>
      <c r="C12" s="1">
        <v>1</v>
      </c>
      <c r="D12" s="1"/>
    </row>
    <row r="13" spans="1:8" x14ac:dyDescent="0.25">
      <c r="A13" s="1" t="s">
        <v>468</v>
      </c>
      <c r="B13" s="1" t="s">
        <v>437</v>
      </c>
      <c r="C13" s="1">
        <v>1</v>
      </c>
      <c r="D13" s="1"/>
    </row>
    <row r="14" spans="1:8" x14ac:dyDescent="0.25">
      <c r="A14" s="1" t="s">
        <v>469</v>
      </c>
      <c r="B14" s="1" t="s">
        <v>359</v>
      </c>
      <c r="C14" s="1">
        <v>2</v>
      </c>
      <c r="D14" s="1"/>
    </row>
    <row r="15" spans="1:8" x14ac:dyDescent="0.25">
      <c r="A15" s="1" t="s">
        <v>470</v>
      </c>
      <c r="B15" s="1" t="s">
        <v>435</v>
      </c>
      <c r="C15" s="1">
        <v>2</v>
      </c>
      <c r="D15" s="1"/>
    </row>
    <row r="16" spans="1:8" x14ac:dyDescent="0.25">
      <c r="A16" s="1" t="s">
        <v>471</v>
      </c>
      <c r="B16" s="1" t="s">
        <v>436</v>
      </c>
      <c r="C16" s="1">
        <v>1</v>
      </c>
      <c r="D16" s="1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/>
  </sheetViews>
  <sheetFormatPr defaultRowHeight="15" x14ac:dyDescent="0.25"/>
  <cols>
    <col min="2" max="2" width="10.85546875" customWidth="1"/>
    <col min="3" max="3" width="14" customWidth="1"/>
  </cols>
  <sheetData>
    <row r="1" spans="2:3" ht="48" customHeight="1" x14ac:dyDescent="0.25">
      <c r="B1" s="86" t="s">
        <v>583</v>
      </c>
      <c r="C1" s="87"/>
    </row>
    <row r="2" spans="2:3" x14ac:dyDescent="0.25">
      <c r="B2" s="66" t="s">
        <v>584</v>
      </c>
      <c r="C2" s="67" t="s">
        <v>585</v>
      </c>
    </row>
    <row r="3" spans="2:3" x14ac:dyDescent="0.25">
      <c r="B3" s="41" t="s">
        <v>571</v>
      </c>
      <c r="C3" s="1">
        <v>498</v>
      </c>
    </row>
    <row r="4" spans="2:3" x14ac:dyDescent="0.25">
      <c r="B4" s="41" t="s">
        <v>572</v>
      </c>
      <c r="C4" s="1">
        <v>578</v>
      </c>
    </row>
    <row r="5" spans="2:3" x14ac:dyDescent="0.25">
      <c r="B5" s="22" t="s">
        <v>573</v>
      </c>
      <c r="C5" s="1">
        <v>688</v>
      </c>
    </row>
    <row r="6" spans="2:3" x14ac:dyDescent="0.25">
      <c r="B6" s="22" t="s">
        <v>574</v>
      </c>
      <c r="C6" s="1">
        <v>810</v>
      </c>
    </row>
    <row r="7" spans="2:3" x14ac:dyDescent="0.25">
      <c r="B7" s="23" t="s">
        <v>575</v>
      </c>
      <c r="C7" s="1">
        <v>919</v>
      </c>
    </row>
    <row r="8" spans="2:3" x14ac:dyDescent="0.25">
      <c r="B8" s="29" t="s">
        <v>576</v>
      </c>
      <c r="C8" s="1">
        <v>963</v>
      </c>
    </row>
    <row r="9" spans="2:3" x14ac:dyDescent="0.25">
      <c r="B9" s="29" t="s">
        <v>577</v>
      </c>
      <c r="C9" s="1">
        <v>932</v>
      </c>
    </row>
    <row r="10" spans="2:3" x14ac:dyDescent="0.25">
      <c r="B10" s="29" t="s">
        <v>578</v>
      </c>
      <c r="C10" s="1">
        <v>841</v>
      </c>
    </row>
    <row r="11" spans="2:3" x14ac:dyDescent="0.25">
      <c r="B11" s="45" t="s">
        <v>579</v>
      </c>
      <c r="C11" s="1">
        <v>746</v>
      </c>
    </row>
    <row r="12" spans="2:3" x14ac:dyDescent="0.25">
      <c r="B12" s="45" t="s">
        <v>580</v>
      </c>
      <c r="C12" s="1">
        <v>650</v>
      </c>
    </row>
    <row r="13" spans="2:3" x14ac:dyDescent="0.25">
      <c r="B13" s="45" t="s">
        <v>581</v>
      </c>
      <c r="C13" s="1">
        <v>563</v>
      </c>
    </row>
    <row r="14" spans="2:3" x14ac:dyDescent="0.25">
      <c r="B14" s="41" t="s">
        <v>582</v>
      </c>
      <c r="C14" s="1">
        <v>479</v>
      </c>
    </row>
  </sheetData>
  <mergeCells count="1">
    <mergeCell ref="B1:C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/>
  </sheetViews>
  <sheetFormatPr defaultRowHeight="15" x14ac:dyDescent="0.25"/>
  <cols>
    <col min="3" max="3" width="11.28515625" bestFit="1" customWidth="1"/>
    <col min="4" max="4" width="10.28515625" bestFit="1" customWidth="1"/>
    <col min="5" max="5" width="6.5703125" bestFit="1" customWidth="1"/>
  </cols>
  <sheetData>
    <row r="1" spans="2:5" x14ac:dyDescent="0.25">
      <c r="B1" s="88" t="s">
        <v>586</v>
      </c>
      <c r="C1" s="88"/>
      <c r="D1" s="88"/>
      <c r="E1" s="88"/>
    </row>
    <row r="2" spans="2:5" x14ac:dyDescent="0.25">
      <c r="B2" s="88"/>
      <c r="C2" s="88"/>
      <c r="D2" s="88"/>
      <c r="E2" s="88"/>
    </row>
    <row r="3" spans="2:5" x14ac:dyDescent="0.25">
      <c r="B3" s="66" t="s">
        <v>584</v>
      </c>
      <c r="C3" s="66" t="s">
        <v>607</v>
      </c>
      <c r="D3" s="66" t="s">
        <v>608</v>
      </c>
      <c r="E3" s="66" t="s">
        <v>609</v>
      </c>
    </row>
    <row r="4" spans="2:5" x14ac:dyDescent="0.25">
      <c r="B4" s="41" t="s">
        <v>571</v>
      </c>
      <c r="C4" s="1">
        <v>8</v>
      </c>
      <c r="D4" s="1">
        <v>11</v>
      </c>
      <c r="E4" s="1">
        <v>12</v>
      </c>
    </row>
    <row r="5" spans="2:5" x14ac:dyDescent="0.25">
      <c r="B5" s="41" t="s">
        <v>572</v>
      </c>
      <c r="C5" s="1">
        <v>9</v>
      </c>
      <c r="D5" s="1">
        <v>10</v>
      </c>
      <c r="E5" s="1">
        <v>9</v>
      </c>
    </row>
    <row r="6" spans="2:5" x14ac:dyDescent="0.25">
      <c r="B6" s="22" t="s">
        <v>573</v>
      </c>
      <c r="C6" s="1">
        <v>10</v>
      </c>
      <c r="D6" s="1">
        <v>12</v>
      </c>
      <c r="E6" s="1">
        <v>9</v>
      </c>
    </row>
    <row r="7" spans="2:5" x14ac:dyDescent="0.25">
      <c r="B7" s="22" t="s">
        <v>574</v>
      </c>
      <c r="C7" s="1">
        <v>8</v>
      </c>
      <c r="D7" s="1">
        <v>17</v>
      </c>
      <c r="E7" s="1">
        <v>5</v>
      </c>
    </row>
    <row r="8" spans="2:5" x14ac:dyDescent="0.25">
      <c r="B8" s="23" t="s">
        <v>575</v>
      </c>
      <c r="C8" s="1">
        <v>4</v>
      </c>
      <c r="D8" s="1">
        <v>11</v>
      </c>
      <c r="E8" s="1">
        <v>16</v>
      </c>
    </row>
    <row r="9" spans="2:5" x14ac:dyDescent="0.25">
      <c r="B9" s="29" t="s">
        <v>576</v>
      </c>
      <c r="C9" s="1">
        <v>3</v>
      </c>
      <c r="D9" s="1">
        <v>7</v>
      </c>
      <c r="E9" s="1">
        <v>20</v>
      </c>
    </row>
    <row r="10" spans="2:5" x14ac:dyDescent="0.25">
      <c r="B10" s="29" t="s">
        <v>577</v>
      </c>
      <c r="C10" s="1">
        <v>4</v>
      </c>
      <c r="D10" s="1">
        <v>4</v>
      </c>
      <c r="E10" s="1">
        <v>23</v>
      </c>
    </row>
    <row r="11" spans="2:5" x14ac:dyDescent="0.25">
      <c r="B11" s="29" t="s">
        <v>578</v>
      </c>
      <c r="C11" s="1">
        <v>4</v>
      </c>
      <c r="D11" s="1">
        <v>10</v>
      </c>
      <c r="E11" s="1">
        <v>17</v>
      </c>
    </row>
    <row r="12" spans="2:5" x14ac:dyDescent="0.25">
      <c r="B12" s="45" t="s">
        <v>579</v>
      </c>
      <c r="C12" s="1">
        <v>8</v>
      </c>
      <c r="D12" s="1">
        <v>16</v>
      </c>
      <c r="E12" s="1">
        <v>6</v>
      </c>
    </row>
    <row r="13" spans="2:5" x14ac:dyDescent="0.25">
      <c r="B13" s="45" t="s">
        <v>580</v>
      </c>
      <c r="C13" s="1">
        <v>5</v>
      </c>
      <c r="D13" s="1">
        <v>14</v>
      </c>
      <c r="E13" s="1">
        <v>12</v>
      </c>
    </row>
    <row r="14" spans="2:5" x14ac:dyDescent="0.25">
      <c r="B14" s="45" t="s">
        <v>581</v>
      </c>
      <c r="C14" s="1">
        <v>3</v>
      </c>
      <c r="D14" s="1">
        <v>9</v>
      </c>
      <c r="E14" s="1">
        <v>18</v>
      </c>
    </row>
    <row r="15" spans="2:5" x14ac:dyDescent="0.25">
      <c r="B15" s="41" t="s">
        <v>582</v>
      </c>
      <c r="C15" s="1">
        <v>4</v>
      </c>
      <c r="D15" s="1">
        <v>10</v>
      </c>
      <c r="E15" s="1">
        <v>17</v>
      </c>
    </row>
  </sheetData>
  <mergeCells count="1">
    <mergeCell ref="B1:E2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" x14ac:dyDescent="0.25"/>
  <cols>
    <col min="1" max="1" width="13.7109375" bestFit="1" customWidth="1"/>
    <col min="2" max="2" width="12.28515625" customWidth="1"/>
  </cols>
  <sheetData>
    <row r="1" spans="1:2" ht="29.25" customHeight="1" x14ac:dyDescent="0.25">
      <c r="A1" s="89" t="s">
        <v>587</v>
      </c>
      <c r="B1" s="89"/>
    </row>
    <row r="2" spans="1:2" ht="33.75" customHeight="1" x14ac:dyDescent="0.25">
      <c r="A2" s="58" t="s">
        <v>590</v>
      </c>
      <c r="B2" s="65" t="s">
        <v>591</v>
      </c>
    </row>
    <row r="3" spans="1:2" x14ac:dyDescent="0.25">
      <c r="A3" s="12" t="s">
        <v>87</v>
      </c>
      <c r="B3" s="12">
        <v>90</v>
      </c>
    </row>
    <row r="4" spans="1:2" x14ac:dyDescent="0.25">
      <c r="A4" s="12" t="s">
        <v>84</v>
      </c>
      <c r="B4" s="12">
        <v>120</v>
      </c>
    </row>
    <row r="5" spans="1:2" x14ac:dyDescent="0.25">
      <c r="A5" s="12" t="s">
        <v>85</v>
      </c>
      <c r="B5" s="12">
        <v>35</v>
      </c>
    </row>
    <row r="6" spans="1:2" x14ac:dyDescent="0.25">
      <c r="A6" s="12" t="s">
        <v>88</v>
      </c>
      <c r="B6" s="12">
        <v>120</v>
      </c>
    </row>
    <row r="7" spans="1:2" x14ac:dyDescent="0.25">
      <c r="A7" s="12" t="s">
        <v>93</v>
      </c>
      <c r="B7" s="12">
        <v>50</v>
      </c>
    </row>
    <row r="8" spans="1:2" x14ac:dyDescent="0.25">
      <c r="A8" s="12" t="s">
        <v>91</v>
      </c>
      <c r="B8" s="12">
        <v>100</v>
      </c>
    </row>
    <row r="9" spans="1:2" x14ac:dyDescent="0.25">
      <c r="A9" s="12" t="s">
        <v>588</v>
      </c>
      <c r="B9" s="12">
        <v>50</v>
      </c>
    </row>
    <row r="10" spans="1:2" x14ac:dyDescent="0.25">
      <c r="A10" s="12" t="s">
        <v>589</v>
      </c>
      <c r="B10" s="12">
        <v>60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sqref="A1:B1"/>
    </sheetView>
  </sheetViews>
  <sheetFormatPr defaultRowHeight="15" x14ac:dyDescent="0.25"/>
  <sheetData>
    <row r="1" spans="1:2" x14ac:dyDescent="0.25">
      <c r="A1" s="90" t="s">
        <v>594</v>
      </c>
      <c r="B1" s="90"/>
    </row>
    <row r="2" spans="1:2" x14ac:dyDescent="0.25">
      <c r="A2" s="29" t="s">
        <v>592</v>
      </c>
      <c r="B2" s="29" t="s">
        <v>593</v>
      </c>
    </row>
    <row r="3" spans="1:2" x14ac:dyDescent="0.25">
      <c r="A3" s="1">
        <v>-6</v>
      </c>
      <c r="B3" s="1">
        <f>SIN(A3)</f>
        <v>0.27941549819892586</v>
      </c>
    </row>
    <row r="4" spans="1:2" x14ac:dyDescent="0.25">
      <c r="A4" s="1">
        <v>-5.5</v>
      </c>
      <c r="B4" s="1"/>
    </row>
    <row r="5" spans="1:2" x14ac:dyDescent="0.25">
      <c r="A5" s="1">
        <v>-5</v>
      </c>
      <c r="B5" s="1"/>
    </row>
    <row r="6" spans="1:2" x14ac:dyDescent="0.25">
      <c r="A6" s="1">
        <v>-4.5</v>
      </c>
      <c r="B6" s="1"/>
    </row>
    <row r="7" spans="1:2" x14ac:dyDescent="0.25">
      <c r="A7" s="1">
        <v>-4</v>
      </c>
      <c r="B7" s="1"/>
    </row>
    <row r="8" spans="1:2" x14ac:dyDescent="0.25">
      <c r="A8" s="1">
        <v>-3.5</v>
      </c>
      <c r="B8" s="1"/>
    </row>
    <row r="9" spans="1:2" x14ac:dyDescent="0.25">
      <c r="A9" s="1">
        <v>-3</v>
      </c>
      <c r="B9" s="1"/>
    </row>
    <row r="10" spans="1:2" x14ac:dyDescent="0.25">
      <c r="A10" s="1">
        <v>-2.5</v>
      </c>
      <c r="B10" s="1"/>
    </row>
    <row r="11" spans="1:2" x14ac:dyDescent="0.25">
      <c r="A11" s="1">
        <v>-2</v>
      </c>
      <c r="B11" s="1"/>
    </row>
    <row r="12" spans="1:2" x14ac:dyDescent="0.25">
      <c r="A12" s="1">
        <v>-1.5</v>
      </c>
      <c r="B12" s="1"/>
    </row>
    <row r="13" spans="1:2" x14ac:dyDescent="0.25">
      <c r="A13" s="1">
        <v>-1</v>
      </c>
      <c r="B13" s="1"/>
    </row>
    <row r="14" spans="1:2" x14ac:dyDescent="0.25">
      <c r="A14" s="1">
        <v>-0.5</v>
      </c>
      <c r="B14" s="1"/>
    </row>
    <row r="15" spans="1:2" x14ac:dyDescent="0.25">
      <c r="A15" s="1">
        <v>0</v>
      </c>
      <c r="B15" s="1"/>
    </row>
    <row r="16" spans="1:2" x14ac:dyDescent="0.25">
      <c r="A16" s="1">
        <v>0.5</v>
      </c>
      <c r="B16" s="1"/>
    </row>
    <row r="17" spans="1:2" x14ac:dyDescent="0.25">
      <c r="A17" s="1">
        <v>1</v>
      </c>
      <c r="B17" s="1"/>
    </row>
    <row r="18" spans="1:2" x14ac:dyDescent="0.25">
      <c r="A18" s="1">
        <v>1.5</v>
      </c>
      <c r="B18" s="1"/>
    </row>
    <row r="19" spans="1:2" x14ac:dyDescent="0.25">
      <c r="A19" s="1">
        <v>2</v>
      </c>
      <c r="B19" s="1"/>
    </row>
    <row r="20" spans="1:2" x14ac:dyDescent="0.25">
      <c r="A20" s="1">
        <v>2.5</v>
      </c>
      <c r="B20" s="1"/>
    </row>
    <row r="21" spans="1:2" x14ac:dyDescent="0.25">
      <c r="A21" s="1">
        <v>3</v>
      </c>
      <c r="B21" s="1"/>
    </row>
    <row r="22" spans="1:2" x14ac:dyDescent="0.25">
      <c r="A22" s="1">
        <v>3.5</v>
      </c>
      <c r="B22" s="1"/>
    </row>
    <row r="23" spans="1:2" x14ac:dyDescent="0.25">
      <c r="A23" s="1">
        <v>4</v>
      </c>
      <c r="B23" s="1"/>
    </row>
    <row r="24" spans="1:2" x14ac:dyDescent="0.25">
      <c r="A24" s="1">
        <v>4.5</v>
      </c>
      <c r="B24" s="1"/>
    </row>
    <row r="25" spans="1:2" x14ac:dyDescent="0.25">
      <c r="A25" s="1">
        <v>5</v>
      </c>
      <c r="B25" s="1"/>
    </row>
    <row r="26" spans="1:2" x14ac:dyDescent="0.25">
      <c r="A26" s="1">
        <v>5.5</v>
      </c>
      <c r="B26" s="1"/>
    </row>
    <row r="27" spans="1:2" x14ac:dyDescent="0.25">
      <c r="A27" s="1">
        <v>6</v>
      </c>
      <c r="B27" s="1"/>
    </row>
  </sheetData>
  <mergeCells count="1">
    <mergeCell ref="A1:B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C1" sqref="C1"/>
    </sheetView>
  </sheetViews>
  <sheetFormatPr defaultRowHeight="15" x14ac:dyDescent="0.25"/>
  <cols>
    <col min="1" max="1" width="10.140625" bestFit="1" customWidth="1"/>
    <col min="2" max="2" width="13.42578125" customWidth="1"/>
    <col min="3" max="3" width="20.42578125" bestFit="1" customWidth="1"/>
  </cols>
  <sheetData>
    <row r="1" spans="1:3" x14ac:dyDescent="0.25">
      <c r="A1" s="56" t="s">
        <v>54</v>
      </c>
      <c r="B1" s="56" t="s">
        <v>8</v>
      </c>
      <c r="C1" s="56" t="s">
        <v>614</v>
      </c>
    </row>
    <row r="2" spans="1:3" x14ac:dyDescent="0.25">
      <c r="A2" s="27">
        <v>43891</v>
      </c>
      <c r="B2" s="1" t="s">
        <v>595</v>
      </c>
      <c r="C2" s="1">
        <v>42</v>
      </c>
    </row>
    <row r="3" spans="1:3" x14ac:dyDescent="0.25">
      <c r="A3" s="27">
        <v>43997</v>
      </c>
      <c r="B3" s="1" t="s">
        <v>596</v>
      </c>
      <c r="C3" s="1">
        <v>8</v>
      </c>
    </row>
    <row r="4" spans="1:3" x14ac:dyDescent="0.25">
      <c r="A4" s="27">
        <v>43890</v>
      </c>
      <c r="B4" s="1" t="s">
        <v>597</v>
      </c>
      <c r="C4" s="1">
        <v>28</v>
      </c>
    </row>
    <row r="5" spans="1:3" x14ac:dyDescent="0.25">
      <c r="A5" s="27">
        <v>44022</v>
      </c>
      <c r="B5" s="1" t="s">
        <v>598</v>
      </c>
      <c r="C5" s="1">
        <v>19</v>
      </c>
    </row>
    <row r="6" spans="1:3" x14ac:dyDescent="0.25">
      <c r="A6" s="27">
        <v>44193</v>
      </c>
      <c r="B6" s="1" t="s">
        <v>599</v>
      </c>
      <c r="C6" s="1">
        <v>47</v>
      </c>
    </row>
    <row r="7" spans="1:3" x14ac:dyDescent="0.25">
      <c r="A7" s="27">
        <v>44079</v>
      </c>
      <c r="B7" s="1" t="s">
        <v>597</v>
      </c>
      <c r="C7" s="1">
        <v>17</v>
      </c>
    </row>
    <row r="8" spans="1:3" x14ac:dyDescent="0.25">
      <c r="A8" s="27">
        <v>44152</v>
      </c>
      <c r="B8" s="1" t="s">
        <v>598</v>
      </c>
      <c r="C8" s="1">
        <v>39</v>
      </c>
    </row>
    <row r="9" spans="1:3" x14ac:dyDescent="0.25">
      <c r="A9" s="27">
        <v>44065</v>
      </c>
      <c r="B9" s="1" t="s">
        <v>599</v>
      </c>
      <c r="C9" s="1">
        <v>16</v>
      </c>
    </row>
    <row r="10" spans="1:3" x14ac:dyDescent="0.25">
      <c r="A10" s="27">
        <v>43935</v>
      </c>
      <c r="B10" s="1" t="s">
        <v>595</v>
      </c>
      <c r="C10" s="1">
        <v>21</v>
      </c>
    </row>
    <row r="11" spans="1:3" x14ac:dyDescent="0.25">
      <c r="A11" s="27">
        <v>43958</v>
      </c>
      <c r="B11" s="1" t="s">
        <v>596</v>
      </c>
      <c r="C11" s="1">
        <v>27</v>
      </c>
    </row>
    <row r="12" spans="1:3" x14ac:dyDescent="0.25">
      <c r="A12" s="27">
        <v>44123</v>
      </c>
      <c r="B12" s="1" t="s">
        <v>597</v>
      </c>
      <c r="C12" s="1">
        <v>31</v>
      </c>
    </row>
    <row r="13" spans="1:3" x14ac:dyDescent="0.25">
      <c r="A13" s="27">
        <v>44168</v>
      </c>
      <c r="B13" s="1" t="s">
        <v>598</v>
      </c>
      <c r="C13" s="1">
        <v>29</v>
      </c>
    </row>
    <row r="14" spans="1:3" x14ac:dyDescent="0.25">
      <c r="A14" s="27">
        <v>43856</v>
      </c>
      <c r="B14" s="1" t="s">
        <v>597</v>
      </c>
      <c r="C14" s="1">
        <v>50</v>
      </c>
    </row>
    <row r="15" spans="1:3" x14ac:dyDescent="0.25">
      <c r="A15" s="27">
        <v>44052</v>
      </c>
      <c r="B15" s="1" t="s">
        <v>598</v>
      </c>
      <c r="C15" s="1">
        <v>11</v>
      </c>
    </row>
    <row r="16" spans="1:3" x14ac:dyDescent="0.25">
      <c r="A16" s="27">
        <v>44035</v>
      </c>
      <c r="B16" s="1" t="s">
        <v>599</v>
      </c>
      <c r="C16" s="1">
        <v>14</v>
      </c>
    </row>
    <row r="17" spans="1:3" x14ac:dyDescent="0.25">
      <c r="A17" s="27">
        <v>44086</v>
      </c>
      <c r="B17" s="1" t="s">
        <v>597</v>
      </c>
      <c r="C17" s="1">
        <v>44</v>
      </c>
    </row>
    <row r="18" spans="1:3" x14ac:dyDescent="0.25">
      <c r="A18" s="27">
        <v>43951</v>
      </c>
      <c r="B18" s="1" t="s">
        <v>598</v>
      </c>
      <c r="C18" s="1">
        <v>36</v>
      </c>
    </row>
    <row r="19" spans="1:3" x14ac:dyDescent="0.25">
      <c r="A19" s="27">
        <v>44146</v>
      </c>
      <c r="B19" s="1" t="s">
        <v>599</v>
      </c>
      <c r="C19" s="1">
        <v>25</v>
      </c>
    </row>
    <row r="20" spans="1:3" x14ac:dyDescent="0.25">
      <c r="A20" s="27">
        <v>43877</v>
      </c>
      <c r="B20" s="1" t="s">
        <v>595</v>
      </c>
      <c r="C20" s="1">
        <v>20</v>
      </c>
    </row>
    <row r="21" spans="1:3" x14ac:dyDescent="0.25">
      <c r="A21" s="27">
        <v>43988</v>
      </c>
      <c r="B21" s="1" t="s">
        <v>596</v>
      </c>
      <c r="C21" s="1">
        <v>10</v>
      </c>
    </row>
    <row r="22" spans="1:3" x14ac:dyDescent="0.25">
      <c r="A22" s="27">
        <v>44079</v>
      </c>
      <c r="B22" s="1" t="s">
        <v>597</v>
      </c>
      <c r="C22" s="1">
        <v>35</v>
      </c>
    </row>
    <row r="23" spans="1:3" x14ac:dyDescent="0.25">
      <c r="A23" s="27">
        <v>44152</v>
      </c>
      <c r="B23" s="1" t="s">
        <v>598</v>
      </c>
      <c r="C23" s="1">
        <v>37</v>
      </c>
    </row>
    <row r="24" spans="1:3" x14ac:dyDescent="0.25">
      <c r="A24" s="27">
        <v>44065</v>
      </c>
      <c r="B24" s="1" t="s">
        <v>599</v>
      </c>
      <c r="C24" s="1">
        <v>48</v>
      </c>
    </row>
    <row r="25" spans="1:3" x14ac:dyDescent="0.25">
      <c r="A25" s="27">
        <v>43935</v>
      </c>
      <c r="B25" s="1" t="s">
        <v>595</v>
      </c>
      <c r="C25" s="1">
        <v>7</v>
      </c>
    </row>
    <row r="26" spans="1:3" x14ac:dyDescent="0.25">
      <c r="A26" s="27">
        <v>43958</v>
      </c>
      <c r="B26" s="1" t="s">
        <v>596</v>
      </c>
      <c r="C26" s="1">
        <v>18</v>
      </c>
    </row>
    <row r="27" spans="1:3" x14ac:dyDescent="0.25">
      <c r="A27" s="27">
        <v>44123</v>
      </c>
      <c r="B27" s="1" t="s">
        <v>597</v>
      </c>
      <c r="C27" s="1">
        <v>12</v>
      </c>
    </row>
    <row r="28" spans="1:3" x14ac:dyDescent="0.25">
      <c r="A28" s="27">
        <v>44168</v>
      </c>
      <c r="B28" s="1" t="s">
        <v>598</v>
      </c>
      <c r="C28" s="1">
        <v>33</v>
      </c>
    </row>
    <row r="29" spans="1:3" x14ac:dyDescent="0.25">
      <c r="A29" s="27">
        <v>43856</v>
      </c>
      <c r="B29" s="1" t="s">
        <v>597</v>
      </c>
      <c r="C29" s="1">
        <v>46</v>
      </c>
    </row>
    <row r="30" spans="1:3" x14ac:dyDescent="0.25">
      <c r="A30" s="27">
        <v>43997</v>
      </c>
      <c r="B30" s="1" t="s">
        <v>598</v>
      </c>
      <c r="C30" s="1">
        <v>9</v>
      </c>
    </row>
    <row r="31" spans="1:3" x14ac:dyDescent="0.25">
      <c r="A31" s="27">
        <v>43890</v>
      </c>
      <c r="B31" s="1" t="s">
        <v>599</v>
      </c>
      <c r="C31" s="1">
        <v>23</v>
      </c>
    </row>
    <row r="32" spans="1:3" x14ac:dyDescent="0.25">
      <c r="A32" s="27">
        <v>44379</v>
      </c>
      <c r="B32" s="1" t="s">
        <v>597</v>
      </c>
      <c r="C32" s="1">
        <v>44</v>
      </c>
    </row>
    <row r="33" spans="1:3" x14ac:dyDescent="0.25">
      <c r="A33" s="27">
        <v>44458</v>
      </c>
      <c r="B33" s="1" t="s">
        <v>598</v>
      </c>
      <c r="C33" s="1">
        <v>36</v>
      </c>
    </row>
    <row r="34" spans="1:3" x14ac:dyDescent="0.25">
      <c r="A34" s="27">
        <v>44269</v>
      </c>
      <c r="B34" s="1" t="s">
        <v>599</v>
      </c>
      <c r="C34" s="1">
        <v>25</v>
      </c>
    </row>
    <row r="35" spans="1:3" x14ac:dyDescent="0.25">
      <c r="A35" s="27">
        <v>44346</v>
      </c>
      <c r="B35" s="1" t="s">
        <v>597</v>
      </c>
      <c r="C35" s="1">
        <v>20</v>
      </c>
    </row>
    <row r="36" spans="1:3" x14ac:dyDescent="0.25">
      <c r="A36" s="27">
        <v>44537</v>
      </c>
      <c r="B36" s="1" t="s">
        <v>598</v>
      </c>
      <c r="C36" s="1">
        <v>10</v>
      </c>
    </row>
    <row r="37" spans="1:3" x14ac:dyDescent="0.25">
      <c r="A37" s="27">
        <v>44434</v>
      </c>
      <c r="B37" s="1" t="s">
        <v>599</v>
      </c>
      <c r="C37" s="1">
        <v>35</v>
      </c>
    </row>
    <row r="38" spans="1:3" x14ac:dyDescent="0.25">
      <c r="A38" s="27">
        <v>44207</v>
      </c>
      <c r="B38" s="1" t="s">
        <v>597</v>
      </c>
      <c r="C38" s="1">
        <v>37</v>
      </c>
    </row>
    <row r="39" spans="1:3" x14ac:dyDescent="0.25">
      <c r="A39" s="27">
        <v>44352</v>
      </c>
      <c r="B39" s="1" t="s">
        <v>598</v>
      </c>
      <c r="C39" s="1">
        <v>48</v>
      </c>
    </row>
    <row r="40" spans="1:3" x14ac:dyDescent="0.25">
      <c r="A40" s="27">
        <v>44523</v>
      </c>
      <c r="B40" s="1" t="s">
        <v>599</v>
      </c>
      <c r="C40" s="1">
        <v>7</v>
      </c>
    </row>
    <row r="41" spans="1:3" x14ac:dyDescent="0.25">
      <c r="A41" s="27">
        <v>44295</v>
      </c>
      <c r="B41" s="1" t="s">
        <v>595</v>
      </c>
      <c r="C41" s="1">
        <v>18</v>
      </c>
    </row>
    <row r="42" spans="1:3" x14ac:dyDescent="0.25">
      <c r="A42" s="27">
        <v>44487</v>
      </c>
      <c r="B42" s="1" t="s">
        <v>596</v>
      </c>
      <c r="C42" s="1">
        <v>12</v>
      </c>
    </row>
    <row r="43" spans="1:3" x14ac:dyDescent="0.25">
      <c r="A43" s="27">
        <v>44240</v>
      </c>
      <c r="B43" s="1" t="s">
        <v>597</v>
      </c>
      <c r="C43" s="1">
        <v>33</v>
      </c>
    </row>
    <row r="44" spans="1:3" x14ac:dyDescent="0.25">
      <c r="A44" s="27">
        <v>44375</v>
      </c>
      <c r="B44" s="1" t="s">
        <v>598</v>
      </c>
      <c r="C44" s="1">
        <v>46</v>
      </c>
    </row>
    <row r="45" spans="1:3" x14ac:dyDescent="0.25">
      <c r="A45" s="27">
        <v>44424</v>
      </c>
      <c r="B45" s="1" t="s">
        <v>597</v>
      </c>
      <c r="C45" s="1">
        <v>9</v>
      </c>
    </row>
    <row r="46" spans="1:3" x14ac:dyDescent="0.25">
      <c r="A46" s="27">
        <v>44443</v>
      </c>
      <c r="B46" s="1" t="s">
        <v>598</v>
      </c>
      <c r="C46" s="1">
        <v>8</v>
      </c>
    </row>
    <row r="47" spans="1:3" x14ac:dyDescent="0.25">
      <c r="A47" s="27">
        <v>44551</v>
      </c>
      <c r="B47" s="1" t="s">
        <v>599</v>
      </c>
      <c r="C47" s="1">
        <v>28</v>
      </c>
    </row>
    <row r="48" spans="1:3" x14ac:dyDescent="0.25">
      <c r="A48" s="27">
        <v>44263</v>
      </c>
      <c r="B48" s="1" t="s">
        <v>597</v>
      </c>
      <c r="C48" s="1">
        <v>19</v>
      </c>
    </row>
    <row r="49" spans="1:3" x14ac:dyDescent="0.25">
      <c r="A49" s="27">
        <v>44221</v>
      </c>
      <c r="B49" s="1" t="s">
        <v>598</v>
      </c>
      <c r="C49" s="1">
        <v>47</v>
      </c>
    </row>
    <row r="50" spans="1:3" x14ac:dyDescent="0.25">
      <c r="A50" s="27">
        <v>44389</v>
      </c>
      <c r="B50" s="1" t="s">
        <v>599</v>
      </c>
      <c r="C50" s="1">
        <v>17</v>
      </c>
    </row>
    <row r="51" spans="1:3" x14ac:dyDescent="0.25">
      <c r="A51" s="27">
        <v>44284</v>
      </c>
      <c r="B51" s="1" t="s">
        <v>595</v>
      </c>
      <c r="C51" s="1">
        <v>39</v>
      </c>
    </row>
    <row r="52" spans="1:3" x14ac:dyDescent="0.25">
      <c r="A52" s="27">
        <v>44434</v>
      </c>
      <c r="B52" s="1" t="s">
        <v>596</v>
      </c>
      <c r="C52" s="1">
        <v>16</v>
      </c>
    </row>
    <row r="53" spans="1:3" x14ac:dyDescent="0.25">
      <c r="A53" s="27">
        <v>44207</v>
      </c>
      <c r="B53" s="1" t="s">
        <v>597</v>
      </c>
      <c r="C53" s="1">
        <v>21</v>
      </c>
    </row>
    <row r="54" spans="1:3" x14ac:dyDescent="0.25">
      <c r="A54" s="27">
        <v>44352</v>
      </c>
      <c r="B54" s="1" t="s">
        <v>598</v>
      </c>
      <c r="C54" s="1">
        <v>27</v>
      </c>
    </row>
    <row r="55" spans="1:3" x14ac:dyDescent="0.25">
      <c r="A55" s="27">
        <v>44523</v>
      </c>
      <c r="B55" s="1" t="s">
        <v>599</v>
      </c>
      <c r="C55" s="1">
        <v>31</v>
      </c>
    </row>
    <row r="56" spans="1:3" x14ac:dyDescent="0.25">
      <c r="A56" s="27">
        <v>44295</v>
      </c>
      <c r="B56" s="1" t="s">
        <v>595</v>
      </c>
      <c r="C56" s="1">
        <v>29</v>
      </c>
    </row>
    <row r="57" spans="1:3" x14ac:dyDescent="0.25">
      <c r="A57" s="27">
        <v>44487</v>
      </c>
      <c r="B57" s="1" t="s">
        <v>595</v>
      </c>
      <c r="C57" s="1">
        <v>50</v>
      </c>
    </row>
    <row r="58" spans="1:3" x14ac:dyDescent="0.25">
      <c r="A58" s="27">
        <v>44240</v>
      </c>
      <c r="B58" s="1" t="s">
        <v>596</v>
      </c>
      <c r="C58" s="1">
        <v>11</v>
      </c>
    </row>
    <row r="59" spans="1:3" x14ac:dyDescent="0.25">
      <c r="A59" s="27">
        <v>44375</v>
      </c>
      <c r="B59" s="1" t="s">
        <v>597</v>
      </c>
      <c r="C59" s="1">
        <v>14</v>
      </c>
    </row>
    <row r="60" spans="1:3" x14ac:dyDescent="0.25">
      <c r="A60" s="27">
        <v>44424</v>
      </c>
      <c r="B60" s="1" t="s">
        <v>598</v>
      </c>
      <c r="C60" s="1">
        <v>44</v>
      </c>
    </row>
    <row r="61" spans="1:3" x14ac:dyDescent="0.25">
      <c r="A61" s="27">
        <v>44443</v>
      </c>
      <c r="B61" s="1" t="s">
        <v>599</v>
      </c>
      <c r="C61" s="1">
        <v>36</v>
      </c>
    </row>
    <row r="62" spans="1:3" x14ac:dyDescent="0.25">
      <c r="A62" s="27">
        <v>44634</v>
      </c>
      <c r="B62" s="1" t="s">
        <v>595</v>
      </c>
      <c r="C62" s="1">
        <v>25</v>
      </c>
    </row>
    <row r="63" spans="1:3" x14ac:dyDescent="0.25">
      <c r="A63" s="27">
        <v>44710</v>
      </c>
      <c r="B63" s="1" t="s">
        <v>596</v>
      </c>
      <c r="C63" s="1">
        <v>20</v>
      </c>
    </row>
    <row r="64" spans="1:3" x14ac:dyDescent="0.25">
      <c r="A64" s="27">
        <v>44902</v>
      </c>
      <c r="B64" s="1" t="s">
        <v>597</v>
      </c>
      <c r="C64" s="1">
        <v>10</v>
      </c>
    </row>
    <row r="65" spans="1:3" x14ac:dyDescent="0.25">
      <c r="A65" s="27">
        <v>44799</v>
      </c>
      <c r="B65" s="1" t="s">
        <v>598</v>
      </c>
      <c r="C65" s="1">
        <v>35</v>
      </c>
    </row>
    <row r="66" spans="1:3" x14ac:dyDescent="0.25">
      <c r="A66" s="27">
        <v>44572</v>
      </c>
      <c r="B66" s="1" t="s">
        <v>597</v>
      </c>
      <c r="C66" s="1">
        <v>37</v>
      </c>
    </row>
    <row r="67" spans="1:3" x14ac:dyDescent="0.25">
      <c r="A67" s="27">
        <v>44717</v>
      </c>
      <c r="B67" s="1" t="s">
        <v>597</v>
      </c>
      <c r="C67" s="1">
        <v>16</v>
      </c>
    </row>
    <row r="68" spans="1:3" x14ac:dyDescent="0.25">
      <c r="A68" s="27">
        <v>44888</v>
      </c>
      <c r="B68" s="1" t="s">
        <v>598</v>
      </c>
      <c r="C68" s="1">
        <v>21</v>
      </c>
    </row>
    <row r="69" spans="1:3" x14ac:dyDescent="0.25">
      <c r="A69" s="27">
        <v>44660</v>
      </c>
      <c r="B69" s="1" t="s">
        <v>599</v>
      </c>
      <c r="C69" s="1">
        <v>27</v>
      </c>
    </row>
    <row r="70" spans="1:3" x14ac:dyDescent="0.25">
      <c r="A70" s="27">
        <v>44852</v>
      </c>
      <c r="B70" s="1" t="s">
        <v>597</v>
      </c>
      <c r="C70" s="1">
        <v>31</v>
      </c>
    </row>
    <row r="71" spans="1:3" x14ac:dyDescent="0.25">
      <c r="A71" s="27">
        <v>44605</v>
      </c>
      <c r="B71" s="1" t="s">
        <v>598</v>
      </c>
      <c r="C71" s="1">
        <v>29</v>
      </c>
    </row>
    <row r="72" spans="1:3" x14ac:dyDescent="0.25">
      <c r="A72" s="27">
        <v>44740</v>
      </c>
      <c r="B72" s="1" t="s">
        <v>599</v>
      </c>
      <c r="C72" s="1">
        <v>50</v>
      </c>
    </row>
    <row r="73" spans="1:3" x14ac:dyDescent="0.25">
      <c r="A73" s="27">
        <v>44789</v>
      </c>
      <c r="B73" s="1" t="s">
        <v>595</v>
      </c>
      <c r="C73" s="1">
        <v>11</v>
      </c>
    </row>
    <row r="74" spans="1:3" x14ac:dyDescent="0.25">
      <c r="A74" s="27">
        <v>44808</v>
      </c>
      <c r="B74" s="1" t="s">
        <v>596</v>
      </c>
      <c r="C74" s="1">
        <v>14</v>
      </c>
    </row>
    <row r="75" spans="1:3" x14ac:dyDescent="0.25">
      <c r="A75" s="27">
        <v>44916</v>
      </c>
      <c r="B75" s="1" t="s">
        <v>597</v>
      </c>
      <c r="C75" s="1">
        <v>44</v>
      </c>
    </row>
    <row r="76" spans="1:3" x14ac:dyDescent="0.25">
      <c r="A76" s="27">
        <v>44628</v>
      </c>
      <c r="B76" s="1" t="s">
        <v>598</v>
      </c>
      <c r="C76" s="1">
        <v>36</v>
      </c>
    </row>
    <row r="77" spans="1:3" x14ac:dyDescent="0.25">
      <c r="A77" s="27">
        <v>44586</v>
      </c>
      <c r="B77" s="1" t="s">
        <v>597</v>
      </c>
      <c r="C77" s="1">
        <v>25</v>
      </c>
    </row>
    <row r="78" spans="1:3" x14ac:dyDescent="0.25">
      <c r="A78" s="27">
        <v>44754</v>
      </c>
      <c r="B78" s="1" t="s">
        <v>598</v>
      </c>
      <c r="C78" s="1">
        <v>20</v>
      </c>
    </row>
    <row r="79" spans="1:3" x14ac:dyDescent="0.25">
      <c r="A79" s="27">
        <v>44649</v>
      </c>
      <c r="B79" s="1" t="s">
        <v>599</v>
      </c>
      <c r="C79" s="1">
        <v>25</v>
      </c>
    </row>
    <row r="80" spans="1:3" x14ac:dyDescent="0.25">
      <c r="A80" s="27">
        <v>44744</v>
      </c>
      <c r="B80" s="1" t="s">
        <v>597</v>
      </c>
      <c r="C80" s="1">
        <v>20</v>
      </c>
    </row>
    <row r="81" spans="1:3" x14ac:dyDescent="0.25">
      <c r="A81" s="27">
        <v>44823</v>
      </c>
      <c r="B81" s="1" t="s">
        <v>599</v>
      </c>
      <c r="C81" s="1"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/>
  </sheetViews>
  <sheetFormatPr defaultRowHeight="15" x14ac:dyDescent="0.25"/>
  <cols>
    <col min="2" max="3" width="11.7109375" bestFit="1" customWidth="1"/>
    <col min="4" max="4" width="14.5703125" bestFit="1" customWidth="1"/>
  </cols>
  <sheetData>
    <row r="2" spans="2:4" x14ac:dyDescent="0.25">
      <c r="B2" s="68" t="s">
        <v>615</v>
      </c>
      <c r="C2" s="68" t="s">
        <v>615</v>
      </c>
      <c r="D2" s="68" t="s">
        <v>4</v>
      </c>
    </row>
    <row r="3" spans="2:4" x14ac:dyDescent="0.25">
      <c r="B3" s="45">
        <v>1</v>
      </c>
      <c r="C3" s="29">
        <v>8</v>
      </c>
      <c r="D3" s="1">
        <f>B3*C3</f>
        <v>8</v>
      </c>
    </row>
    <row r="4" spans="2:4" x14ac:dyDescent="0.25">
      <c r="B4" s="45">
        <v>2</v>
      </c>
      <c r="C4" s="29">
        <v>8</v>
      </c>
      <c r="D4" s="1"/>
    </row>
    <row r="5" spans="2:4" x14ac:dyDescent="0.25">
      <c r="B5" s="45">
        <v>3</v>
      </c>
      <c r="C5" s="29">
        <v>8</v>
      </c>
      <c r="D5" s="1"/>
    </row>
    <row r="6" spans="2:4" x14ac:dyDescent="0.25">
      <c r="B6" s="45">
        <v>4</v>
      </c>
      <c r="C6" s="29">
        <v>8</v>
      </c>
      <c r="D6" s="1"/>
    </row>
    <row r="7" spans="2:4" x14ac:dyDescent="0.25">
      <c r="B7" s="45">
        <v>5</v>
      </c>
      <c r="C7" s="29">
        <v>8</v>
      </c>
      <c r="D7" s="1"/>
    </row>
    <row r="8" spans="2:4" x14ac:dyDescent="0.25">
      <c r="B8" s="45">
        <v>6</v>
      </c>
      <c r="C8" s="29">
        <v>8</v>
      </c>
      <c r="D8" s="1"/>
    </row>
    <row r="9" spans="2:4" x14ac:dyDescent="0.25">
      <c r="B9" s="45">
        <v>7</v>
      </c>
      <c r="C9" s="29">
        <v>8</v>
      </c>
      <c r="D9" s="1"/>
    </row>
    <row r="10" spans="2:4" x14ac:dyDescent="0.25">
      <c r="B10" s="45">
        <v>8</v>
      </c>
      <c r="C10" s="29">
        <v>8</v>
      </c>
      <c r="D10" s="1"/>
    </row>
    <row r="11" spans="2:4" x14ac:dyDescent="0.25">
      <c r="B11" s="45">
        <v>9</v>
      </c>
      <c r="C11" s="29">
        <v>8</v>
      </c>
      <c r="D11" s="1"/>
    </row>
    <row r="12" spans="2:4" x14ac:dyDescent="0.25">
      <c r="B12" s="45">
        <v>10</v>
      </c>
      <c r="C12" s="29">
        <v>8</v>
      </c>
      <c r="D12" s="1"/>
    </row>
    <row r="13" spans="2:4" x14ac:dyDescent="0.25">
      <c r="B13" s="45">
        <v>11</v>
      </c>
      <c r="C13" s="29">
        <v>8</v>
      </c>
      <c r="D13" s="1"/>
    </row>
    <row r="14" spans="2:4" x14ac:dyDescent="0.25">
      <c r="B14" s="45">
        <v>12</v>
      </c>
      <c r="C14" s="29">
        <v>8</v>
      </c>
      <c r="D14" s="1"/>
    </row>
    <row r="15" spans="2:4" x14ac:dyDescent="0.25">
      <c r="B15" s="45">
        <v>13</v>
      </c>
      <c r="C15" s="29">
        <v>8</v>
      </c>
      <c r="D15" s="1"/>
    </row>
    <row r="16" spans="2:4" x14ac:dyDescent="0.25">
      <c r="B16" s="45">
        <v>14</v>
      </c>
      <c r="C16" s="29">
        <v>8</v>
      </c>
      <c r="D16" s="1"/>
    </row>
    <row r="17" spans="2:4" x14ac:dyDescent="0.25">
      <c r="B17" s="45">
        <v>15</v>
      </c>
      <c r="C17" s="29">
        <v>8</v>
      </c>
      <c r="D17" s="1"/>
    </row>
    <row r="18" spans="2:4" x14ac:dyDescent="0.25">
      <c r="B18" s="45">
        <v>16</v>
      </c>
      <c r="C18" s="29">
        <v>8</v>
      </c>
      <c r="D18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/>
  </sheetViews>
  <sheetFormatPr defaultRowHeight="15" x14ac:dyDescent="0.25"/>
  <cols>
    <col min="1" max="2" width="11.7109375" bestFit="1" customWidth="1"/>
    <col min="3" max="3" width="14.5703125" bestFit="1" customWidth="1"/>
    <col min="4" max="4" width="9.140625" customWidth="1"/>
  </cols>
  <sheetData>
    <row r="2" spans="1:3" x14ac:dyDescent="0.25">
      <c r="A2" s="68" t="s">
        <v>615</v>
      </c>
      <c r="B2" s="29">
        <v>8</v>
      </c>
    </row>
    <row r="5" spans="1:3" x14ac:dyDescent="0.25">
      <c r="B5" s="68" t="s">
        <v>615</v>
      </c>
      <c r="C5" s="68" t="s">
        <v>4</v>
      </c>
    </row>
    <row r="6" spans="1:3" x14ac:dyDescent="0.25">
      <c r="B6" s="45">
        <v>1</v>
      </c>
      <c r="C6" s="1">
        <f>B6*$B$2</f>
        <v>8</v>
      </c>
    </row>
    <row r="7" spans="1:3" x14ac:dyDescent="0.25">
      <c r="B7" s="45">
        <v>2</v>
      </c>
      <c r="C7" s="1"/>
    </row>
    <row r="8" spans="1:3" x14ac:dyDescent="0.25">
      <c r="B8" s="45">
        <v>3</v>
      </c>
      <c r="C8" s="1"/>
    </row>
    <row r="9" spans="1:3" x14ac:dyDescent="0.25">
      <c r="B9" s="45">
        <v>4</v>
      </c>
      <c r="C9" s="1"/>
    </row>
    <row r="10" spans="1:3" x14ac:dyDescent="0.25">
      <c r="B10" s="45">
        <v>5</v>
      </c>
      <c r="C10" s="1"/>
    </row>
    <row r="11" spans="1:3" x14ac:dyDescent="0.25">
      <c r="B11" s="45">
        <v>6</v>
      </c>
      <c r="C11" s="1"/>
    </row>
    <row r="12" spans="1:3" x14ac:dyDescent="0.25">
      <c r="B12" s="45">
        <v>7</v>
      </c>
      <c r="C12" s="1"/>
    </row>
    <row r="13" spans="1:3" x14ac:dyDescent="0.25">
      <c r="B13" s="45">
        <v>8</v>
      </c>
      <c r="C13" s="1"/>
    </row>
    <row r="14" spans="1:3" x14ac:dyDescent="0.25">
      <c r="B14" s="45">
        <v>9</v>
      </c>
      <c r="C14" s="1"/>
    </row>
    <row r="15" spans="1:3" x14ac:dyDescent="0.25">
      <c r="B15" s="45">
        <v>10</v>
      </c>
      <c r="C15" s="1"/>
    </row>
    <row r="16" spans="1:3" x14ac:dyDescent="0.25">
      <c r="B16" s="45">
        <v>11</v>
      </c>
      <c r="C16" s="1"/>
    </row>
    <row r="17" spans="2:3" x14ac:dyDescent="0.25">
      <c r="B17" s="45">
        <v>12</v>
      </c>
      <c r="C17" s="1"/>
    </row>
    <row r="18" spans="2:3" x14ac:dyDescent="0.25">
      <c r="B18" s="45">
        <v>13</v>
      </c>
      <c r="C18" s="1"/>
    </row>
    <row r="19" spans="2:3" x14ac:dyDescent="0.25">
      <c r="B19" s="45">
        <v>14</v>
      </c>
      <c r="C19" s="1"/>
    </row>
    <row r="20" spans="2:3" x14ac:dyDescent="0.25">
      <c r="B20" s="45">
        <v>15</v>
      </c>
      <c r="C20" s="1"/>
    </row>
    <row r="21" spans="2:3" x14ac:dyDescent="0.25">
      <c r="B21" s="45">
        <v>16</v>
      </c>
      <c r="C2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1. Математические операции</vt:lpstr>
      <vt:lpstr>2. Маркер автозаполнения 1 ЛК</vt:lpstr>
      <vt:lpstr>3. Маркер автозаполнения 2 ЛК</vt:lpstr>
      <vt:lpstr>4. Маркер автозаполнения 3 ПК</vt:lpstr>
      <vt:lpstr>5. Относительные ссылки</vt:lpstr>
      <vt:lpstr>6. Создание таблицы отн. 1</vt:lpstr>
      <vt:lpstr>7. Создание таблицы отн. 2</vt:lpstr>
      <vt:lpstr>8. Создание таблицы отн. 3</vt:lpstr>
      <vt:lpstr>9. Абсолютные ссылки</vt:lpstr>
      <vt:lpstr>10. Создание табл. с отн.+абс.1</vt:lpstr>
      <vt:lpstr>11. Создание табл. с отн.+абс.2</vt:lpstr>
      <vt:lpstr>12. Создание табл. с отн.+абс.3</vt:lpstr>
      <vt:lpstr>13. Удаление, вставка, копиров.</vt:lpstr>
      <vt:lpstr>14. Условное форматирование</vt:lpstr>
      <vt:lpstr>15. Усл. форм.(выделение дубл.)</vt:lpstr>
      <vt:lpstr>16. Усл.форм.(изменение правил)</vt:lpstr>
      <vt:lpstr>17. Сцепление строк</vt:lpstr>
      <vt:lpstr>18. Текст по столбцам 1</vt:lpstr>
      <vt:lpstr>19. Текст по столбцам 2</vt:lpstr>
      <vt:lpstr>20. Сортировка по 1 ключу</vt:lpstr>
      <vt:lpstr>21. Сортировка по 2 ключам</vt:lpstr>
      <vt:lpstr>22. Сортировка по цвету</vt:lpstr>
      <vt:lpstr>23. Фильтр по 1 ключу</vt:lpstr>
      <vt:lpstr>24. Фильтр по 1 ключу (ответ)</vt:lpstr>
      <vt:lpstr>25. Фильтр по 2 ключам</vt:lpstr>
      <vt:lpstr>26. Фильтр по 2 ключам (ответ)</vt:lpstr>
      <vt:lpstr>27. Удаление дубликатов</vt:lpstr>
      <vt:lpstr>28. Масштаб</vt:lpstr>
      <vt:lpstr>29. Закрепление областей</vt:lpstr>
      <vt:lpstr>30. Если (Цифры)</vt:lpstr>
      <vt:lpstr>31. Если (Текст)</vt:lpstr>
      <vt:lpstr>32. ЕСЛИ (И, ИЛИ)</vt:lpstr>
      <vt:lpstr>33. Вложенная ЕСЛИ</vt:lpstr>
      <vt:lpstr>34. СЧЁТЕСЛИ</vt:lpstr>
      <vt:lpstr>35. СЧЁТСЛИМН</vt:lpstr>
      <vt:lpstr>36. СУММЕСЛИ</vt:lpstr>
      <vt:lpstr>37. СУММЕСЛИМН</vt:lpstr>
      <vt:lpstr>38. ВПР</vt:lpstr>
      <vt:lpstr>39. ВПР интервальная</vt:lpstr>
      <vt:lpstr>40. ГПР</vt:lpstr>
      <vt:lpstr>41. ЕСЛИ + ВПР</vt:lpstr>
      <vt:lpstr>42. Диаграммы (Гистограмма)</vt:lpstr>
      <vt:lpstr>43. Диаграммы (График)</vt:lpstr>
      <vt:lpstr>44. Диаграммы (Круговая)</vt:lpstr>
      <vt:lpstr>45. Диаграммы (точечная)</vt:lpstr>
      <vt:lpstr>46. Сводная 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2023-11-15T18:23:43Z</dcterms:modified>
</cp:coreProperties>
</file>